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702CD832-D5F9-4407-B326-E098C896BE58}" xr6:coauthVersionLast="47" xr6:coauthVersionMax="47" xr10:uidLastSave="{00000000-0000-0000-0000-000000000000}"/>
  <bookViews>
    <workbookView xWindow="-120" yWindow="-120" windowWidth="29040" windowHeight="15840" firstSheet="7" activeTab="7" xr2:uid="{2C86532F-AB5C-4B28-9E8C-3E98EEF75F92}"/>
  </bookViews>
  <sheets>
    <sheet name="T.12&amp;01.2024" sheetId="28" state="hidden" r:id="rId1"/>
    <sheet name="T.01&amp;02.2024" sheetId="29" state="hidden" r:id="rId2"/>
    <sheet name="T.03.2024" sheetId="31" state="hidden" r:id="rId3"/>
    <sheet name="T.04.2024" sheetId="32" state="hidden" r:id="rId4"/>
    <sheet name="T.05.2024" sheetId="33" state="hidden" r:id="rId5"/>
    <sheet name="T.06.2024" sheetId="35" state="hidden" r:id="rId6"/>
    <sheet name="T.07.2024" sheetId="36" state="hidden" r:id="rId7"/>
    <sheet name="T.11.2024" sheetId="40" r:id="rId8"/>
    <sheet name="LỊCH TTLK 04.2024" sheetId="13" state="hidden" r:id="rId9"/>
    <sheet name="Sheet1" sheetId="23" state="hidden" r:id="rId10"/>
    <sheet name="GIỜ LÀM GV" sheetId="26" state="hidden" r:id="rId11"/>
  </sheets>
  <definedNames>
    <definedName name="_xlnm.Print_Area" localSheetId="1">'T.01&amp;02.2024'!$A$1:$X$58</definedName>
    <definedName name="_xlnm.Print_Area" localSheetId="2">'T.03.2024'!$A$1:$X$58</definedName>
    <definedName name="_xlnm.Print_Area" localSheetId="0">'T.12&amp;01.2024'!$A$1:$X$60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40" l="1"/>
  <c r="M75" i="40"/>
  <c r="L75" i="40"/>
  <c r="K75" i="40"/>
  <c r="N74" i="40"/>
  <c r="M74" i="40"/>
  <c r="O74" i="40" s="1"/>
  <c r="L74" i="40"/>
  <c r="K74" i="40"/>
  <c r="N73" i="40"/>
  <c r="M73" i="40"/>
  <c r="O73" i="40" s="1"/>
  <c r="L73" i="40"/>
  <c r="K73" i="40"/>
  <c r="N72" i="40"/>
  <c r="M72" i="40"/>
  <c r="O72" i="40" s="1"/>
  <c r="L72" i="40"/>
  <c r="K72" i="40"/>
  <c r="N71" i="40"/>
  <c r="M71" i="40"/>
  <c r="O71" i="40" s="1"/>
  <c r="L71" i="40"/>
  <c r="K71" i="40"/>
  <c r="N68" i="40"/>
  <c r="M68" i="40"/>
  <c r="L68" i="40"/>
  <c r="K68" i="40"/>
  <c r="N67" i="40"/>
  <c r="M67" i="40"/>
  <c r="L67" i="40"/>
  <c r="K67" i="40"/>
  <c r="N66" i="40"/>
  <c r="M66" i="40"/>
  <c r="L66" i="40"/>
  <c r="K66" i="40"/>
  <c r="N65" i="40"/>
  <c r="M65" i="40"/>
  <c r="L65" i="40"/>
  <c r="K65" i="40"/>
  <c r="N64" i="40"/>
  <c r="M64" i="40"/>
  <c r="L64" i="40"/>
  <c r="K64" i="40"/>
  <c r="N62" i="40"/>
  <c r="M62" i="40"/>
  <c r="L62" i="40"/>
  <c r="K62" i="40"/>
  <c r="N61" i="40"/>
  <c r="M61" i="40"/>
  <c r="L61" i="40"/>
  <c r="K61" i="40"/>
  <c r="N60" i="40"/>
  <c r="M60" i="40"/>
  <c r="L60" i="40"/>
  <c r="K60" i="40"/>
  <c r="N59" i="40"/>
  <c r="M59" i="40"/>
  <c r="L59" i="40"/>
  <c r="K59" i="40"/>
  <c r="N58" i="40"/>
  <c r="M58" i="40"/>
  <c r="L58" i="40"/>
  <c r="K58" i="40"/>
  <c r="N56" i="40"/>
  <c r="M56" i="40"/>
  <c r="L56" i="40"/>
  <c r="K56" i="40"/>
  <c r="N55" i="40"/>
  <c r="S55" i="40" s="1"/>
  <c r="M55" i="40"/>
  <c r="L55" i="40"/>
  <c r="K55" i="40"/>
  <c r="N54" i="40"/>
  <c r="S54" i="40" s="1"/>
  <c r="M54" i="40"/>
  <c r="L54" i="40"/>
  <c r="K54" i="40"/>
  <c r="N53" i="40"/>
  <c r="S53" i="40" s="1"/>
  <c r="M53" i="40"/>
  <c r="L53" i="40"/>
  <c r="K53" i="40"/>
  <c r="N52" i="40"/>
  <c r="S52" i="40" s="1"/>
  <c r="M52" i="40"/>
  <c r="L52" i="40"/>
  <c r="K52" i="40"/>
  <c r="M73" i="36"/>
  <c r="N73" i="36"/>
  <c r="O73" i="36"/>
  <c r="L73" i="36"/>
  <c r="K73" i="36"/>
  <c r="M72" i="36"/>
  <c r="N72" i="36"/>
  <c r="O72" i="36"/>
  <c r="L72" i="36"/>
  <c r="K72" i="36"/>
  <c r="M71" i="36"/>
  <c r="N71" i="36"/>
  <c r="O71" i="36"/>
  <c r="L71" i="36"/>
  <c r="K71" i="36"/>
  <c r="M70" i="36"/>
  <c r="N70" i="36"/>
  <c r="O70" i="36"/>
  <c r="L70" i="36"/>
  <c r="K70" i="36"/>
  <c r="M69" i="36"/>
  <c r="N69" i="36"/>
  <c r="O69" i="36"/>
  <c r="L69" i="36"/>
  <c r="K69" i="36"/>
  <c r="M66" i="36"/>
  <c r="N66" i="36"/>
  <c r="L66" i="36"/>
  <c r="K66" i="36"/>
  <c r="M65" i="36"/>
  <c r="N65" i="36"/>
  <c r="O65" i="36"/>
  <c r="L65" i="36"/>
  <c r="K65" i="36"/>
  <c r="M64" i="36"/>
  <c r="N64" i="36"/>
  <c r="O64" i="36" s="1"/>
  <c r="L64" i="36"/>
  <c r="K64" i="36"/>
  <c r="M63" i="36"/>
  <c r="N63" i="36"/>
  <c r="O63" i="36"/>
  <c r="L63" i="36"/>
  <c r="K63" i="36"/>
  <c r="M62" i="36"/>
  <c r="N62" i="36"/>
  <c r="L62" i="36"/>
  <c r="K62" i="36"/>
  <c r="M60" i="36"/>
  <c r="N60" i="36"/>
  <c r="L60" i="36"/>
  <c r="K60" i="36"/>
  <c r="M59" i="36"/>
  <c r="O59" i="36" s="1"/>
  <c r="N59" i="36"/>
  <c r="L59" i="36"/>
  <c r="K59" i="36"/>
  <c r="M58" i="36"/>
  <c r="O58" i="36" s="1"/>
  <c r="N58" i="36"/>
  <c r="L58" i="36"/>
  <c r="K58" i="36"/>
  <c r="M57" i="36"/>
  <c r="N57" i="36"/>
  <c r="O57" i="36"/>
  <c r="L57" i="36"/>
  <c r="K57" i="36"/>
  <c r="M56" i="36"/>
  <c r="N56" i="36"/>
  <c r="L56" i="36"/>
  <c r="K56" i="36"/>
  <c r="M54" i="36"/>
  <c r="O54" i="36" s="1"/>
  <c r="N54" i="36"/>
  <c r="S54" i="36"/>
  <c r="L54" i="36"/>
  <c r="K54" i="36"/>
  <c r="M53" i="36"/>
  <c r="O53" i="36" s="1"/>
  <c r="N53" i="36"/>
  <c r="S53" i="36"/>
  <c r="L53" i="36"/>
  <c r="K53" i="36"/>
  <c r="M52" i="36"/>
  <c r="R52" i="36" s="1"/>
  <c r="N52" i="36"/>
  <c r="S52" i="36"/>
  <c r="O52" i="36"/>
  <c r="L52" i="36"/>
  <c r="K52" i="36"/>
  <c r="M51" i="36"/>
  <c r="N51" i="36"/>
  <c r="S51" i="36"/>
  <c r="O51" i="36"/>
  <c r="L51" i="36"/>
  <c r="K51" i="36"/>
  <c r="M50" i="36"/>
  <c r="N50" i="36"/>
  <c r="S50" i="36"/>
  <c r="O50" i="36"/>
  <c r="L50" i="36"/>
  <c r="K50" i="36"/>
  <c r="M73" i="35"/>
  <c r="N73" i="35"/>
  <c r="O73" i="35"/>
  <c r="L73" i="35"/>
  <c r="K73" i="35"/>
  <c r="M72" i="35"/>
  <c r="N72" i="35"/>
  <c r="O72" i="35"/>
  <c r="L72" i="35"/>
  <c r="K72" i="35"/>
  <c r="M71" i="35"/>
  <c r="N71" i="35"/>
  <c r="O71" i="35"/>
  <c r="L71" i="35"/>
  <c r="K71" i="35"/>
  <c r="M70" i="35"/>
  <c r="N70" i="35"/>
  <c r="O70" i="35"/>
  <c r="L70" i="35"/>
  <c r="K70" i="35"/>
  <c r="M69" i="35"/>
  <c r="N69" i="35"/>
  <c r="O69" i="35"/>
  <c r="L69" i="35"/>
  <c r="K69" i="35"/>
  <c r="M67" i="35"/>
  <c r="N67" i="35"/>
  <c r="O67" i="35"/>
  <c r="L67" i="35"/>
  <c r="K67" i="35"/>
  <c r="M66" i="35"/>
  <c r="N66" i="35"/>
  <c r="O66" i="35"/>
  <c r="L66" i="35"/>
  <c r="K66" i="35"/>
  <c r="M65" i="35"/>
  <c r="N65" i="35"/>
  <c r="O65" i="35"/>
  <c r="L65" i="35"/>
  <c r="K65" i="35"/>
  <c r="M64" i="35"/>
  <c r="N64" i="35"/>
  <c r="O64" i="35"/>
  <c r="L64" i="35"/>
  <c r="K64" i="35"/>
  <c r="M63" i="35"/>
  <c r="N63" i="35"/>
  <c r="O63" i="35"/>
  <c r="L63" i="35"/>
  <c r="K63" i="35"/>
  <c r="M61" i="35"/>
  <c r="N61" i="35"/>
  <c r="O61" i="35"/>
  <c r="L61" i="35"/>
  <c r="K61" i="35"/>
  <c r="M60" i="35"/>
  <c r="N60" i="35"/>
  <c r="O60" i="35"/>
  <c r="L60" i="35"/>
  <c r="K60" i="35"/>
  <c r="M59" i="35"/>
  <c r="N59" i="35"/>
  <c r="O59" i="35"/>
  <c r="L59" i="35"/>
  <c r="K59" i="35"/>
  <c r="M58" i="35"/>
  <c r="N58" i="35"/>
  <c r="O58" i="35"/>
  <c r="L58" i="35"/>
  <c r="K58" i="35"/>
  <c r="M57" i="35"/>
  <c r="N57" i="35"/>
  <c r="O57" i="35"/>
  <c r="L57" i="35"/>
  <c r="K57" i="35"/>
  <c r="M55" i="35"/>
  <c r="R55" i="35"/>
  <c r="N55" i="35"/>
  <c r="S55" i="35"/>
  <c r="T55" i="35"/>
  <c r="O55" i="35"/>
  <c r="L55" i="35"/>
  <c r="K55" i="35"/>
  <c r="M54" i="35"/>
  <c r="R54" i="35"/>
  <c r="N54" i="35"/>
  <c r="S54" i="35"/>
  <c r="T54" i="35"/>
  <c r="O54" i="35"/>
  <c r="L54" i="35"/>
  <c r="K54" i="35"/>
  <c r="M53" i="35"/>
  <c r="R53" i="35"/>
  <c r="N53" i="35"/>
  <c r="S53" i="35"/>
  <c r="T53" i="35"/>
  <c r="O53" i="35"/>
  <c r="L53" i="35"/>
  <c r="K53" i="35"/>
  <c r="M52" i="35"/>
  <c r="R52" i="35"/>
  <c r="N52" i="35"/>
  <c r="S52" i="35"/>
  <c r="T52" i="35"/>
  <c r="O52" i="35"/>
  <c r="L52" i="35"/>
  <c r="K52" i="35"/>
  <c r="M51" i="35"/>
  <c r="R51" i="35"/>
  <c r="N51" i="35"/>
  <c r="S51" i="35"/>
  <c r="T51" i="35"/>
  <c r="O51" i="35"/>
  <c r="L51" i="35"/>
  <c r="K51" i="35"/>
  <c r="A2" i="13"/>
  <c r="M73" i="33"/>
  <c r="N73" i="33"/>
  <c r="O73" i="33"/>
  <c r="L73" i="33"/>
  <c r="K73" i="33"/>
  <c r="M72" i="33"/>
  <c r="N72" i="33"/>
  <c r="O72" i="33"/>
  <c r="L72" i="33"/>
  <c r="K72" i="33"/>
  <c r="M71" i="33"/>
  <c r="N71" i="33"/>
  <c r="O71" i="33"/>
  <c r="L71" i="33"/>
  <c r="K71" i="33"/>
  <c r="M70" i="33"/>
  <c r="N70" i="33"/>
  <c r="O70" i="33"/>
  <c r="L70" i="33"/>
  <c r="K70" i="33"/>
  <c r="M69" i="33"/>
  <c r="N69" i="33"/>
  <c r="O69" i="33"/>
  <c r="L69" i="33"/>
  <c r="K69" i="33"/>
  <c r="M67" i="33"/>
  <c r="N67" i="33"/>
  <c r="O67" i="33"/>
  <c r="L67" i="33"/>
  <c r="K67" i="33"/>
  <c r="M66" i="33"/>
  <c r="N66" i="33"/>
  <c r="O66" i="33"/>
  <c r="L66" i="33"/>
  <c r="K66" i="33"/>
  <c r="M65" i="33"/>
  <c r="N65" i="33"/>
  <c r="O65" i="33"/>
  <c r="L65" i="33"/>
  <c r="K65" i="33"/>
  <c r="M64" i="33"/>
  <c r="N64" i="33"/>
  <c r="O64" i="33"/>
  <c r="L64" i="33"/>
  <c r="K64" i="33"/>
  <c r="M63" i="33"/>
  <c r="N63" i="33"/>
  <c r="O63" i="33"/>
  <c r="L63" i="33"/>
  <c r="K63" i="33"/>
  <c r="M61" i="33"/>
  <c r="N61" i="33"/>
  <c r="O61" i="33"/>
  <c r="L61" i="33"/>
  <c r="K61" i="33"/>
  <c r="M60" i="33"/>
  <c r="N60" i="33"/>
  <c r="O60" i="33"/>
  <c r="L60" i="33"/>
  <c r="K60" i="33"/>
  <c r="M59" i="33"/>
  <c r="N59" i="33"/>
  <c r="O59" i="33"/>
  <c r="L59" i="33"/>
  <c r="K59" i="33"/>
  <c r="M58" i="33"/>
  <c r="N58" i="33"/>
  <c r="O58" i="33"/>
  <c r="L58" i="33"/>
  <c r="K58" i="33"/>
  <c r="M57" i="33"/>
  <c r="N57" i="33"/>
  <c r="O57" i="33"/>
  <c r="L57" i="33"/>
  <c r="K57" i="33"/>
  <c r="M55" i="33"/>
  <c r="R55" i="33"/>
  <c r="N55" i="33"/>
  <c r="S55" i="33"/>
  <c r="T55" i="33"/>
  <c r="O55" i="33"/>
  <c r="L55" i="33"/>
  <c r="K55" i="33"/>
  <c r="M54" i="33"/>
  <c r="R54" i="33"/>
  <c r="N54" i="33"/>
  <c r="S54" i="33"/>
  <c r="T54" i="33"/>
  <c r="O54" i="33"/>
  <c r="L54" i="33"/>
  <c r="K54" i="33"/>
  <c r="M53" i="33"/>
  <c r="R53" i="33"/>
  <c r="N53" i="33"/>
  <c r="S53" i="33"/>
  <c r="T53" i="33"/>
  <c r="O53" i="33"/>
  <c r="L53" i="33"/>
  <c r="K53" i="33"/>
  <c r="M52" i="33"/>
  <c r="R52" i="33"/>
  <c r="N52" i="33"/>
  <c r="S52" i="33"/>
  <c r="T52" i="33"/>
  <c r="O52" i="33"/>
  <c r="L52" i="33"/>
  <c r="K52" i="33"/>
  <c r="M51" i="33"/>
  <c r="R51" i="33"/>
  <c r="N51" i="33"/>
  <c r="S51" i="33"/>
  <c r="T51" i="33"/>
  <c r="O51" i="33"/>
  <c r="L51" i="33"/>
  <c r="K51" i="33"/>
  <c r="N73" i="32"/>
  <c r="M73" i="32"/>
  <c r="O73" i="32"/>
  <c r="L73" i="32"/>
  <c r="K73" i="32"/>
  <c r="N72" i="32"/>
  <c r="M72" i="32"/>
  <c r="O72" i="32"/>
  <c r="L72" i="32"/>
  <c r="K72" i="32"/>
  <c r="N71" i="32"/>
  <c r="M71" i="32"/>
  <c r="O71" i="32"/>
  <c r="L71" i="32"/>
  <c r="K71" i="32"/>
  <c r="N70" i="32"/>
  <c r="M70" i="32"/>
  <c r="O70" i="32"/>
  <c r="L70" i="32"/>
  <c r="K70" i="32"/>
  <c r="N69" i="32"/>
  <c r="M69" i="32"/>
  <c r="O69" i="32"/>
  <c r="L69" i="32"/>
  <c r="K69" i="32"/>
  <c r="N67" i="32"/>
  <c r="M67" i="32"/>
  <c r="L67" i="32"/>
  <c r="K67" i="32"/>
  <c r="N66" i="32"/>
  <c r="M66" i="32"/>
  <c r="L66" i="32"/>
  <c r="K66" i="32"/>
  <c r="N65" i="32"/>
  <c r="M65" i="32"/>
  <c r="L65" i="32"/>
  <c r="K65" i="32"/>
  <c r="N64" i="32"/>
  <c r="M64" i="32"/>
  <c r="L64" i="32"/>
  <c r="K64" i="32"/>
  <c r="N63" i="32"/>
  <c r="M63" i="32"/>
  <c r="L63" i="32"/>
  <c r="K63" i="32"/>
  <c r="N61" i="32"/>
  <c r="M61" i="32"/>
  <c r="L61" i="32"/>
  <c r="K61" i="32"/>
  <c r="N60" i="32"/>
  <c r="M60" i="32"/>
  <c r="L60" i="32"/>
  <c r="K60" i="32"/>
  <c r="N59" i="32"/>
  <c r="M59" i="32"/>
  <c r="L59" i="32"/>
  <c r="K59" i="32"/>
  <c r="N58" i="32"/>
  <c r="M58" i="32"/>
  <c r="L58" i="32"/>
  <c r="K58" i="32"/>
  <c r="N57" i="32"/>
  <c r="M57" i="32"/>
  <c r="L57" i="32"/>
  <c r="K57" i="32"/>
  <c r="N55" i="32"/>
  <c r="M55" i="32"/>
  <c r="L55" i="32"/>
  <c r="K55" i="32"/>
  <c r="N54" i="32"/>
  <c r="M54" i="32"/>
  <c r="L54" i="32"/>
  <c r="K54" i="32"/>
  <c r="N53" i="32"/>
  <c r="S53" i="32"/>
  <c r="M53" i="32"/>
  <c r="L53" i="32"/>
  <c r="K53" i="32"/>
  <c r="N52" i="32"/>
  <c r="M52" i="32"/>
  <c r="L52" i="32"/>
  <c r="K52" i="32"/>
  <c r="N51" i="32"/>
  <c r="M51" i="32"/>
  <c r="L51" i="32"/>
  <c r="K51" i="32"/>
  <c r="N73" i="31"/>
  <c r="M73" i="31"/>
  <c r="L73" i="31"/>
  <c r="K73" i="31"/>
  <c r="N72" i="31"/>
  <c r="M72" i="31"/>
  <c r="L72" i="31"/>
  <c r="K72" i="31"/>
  <c r="N71" i="31"/>
  <c r="M71" i="31"/>
  <c r="L71" i="31"/>
  <c r="K71" i="31"/>
  <c r="N70" i="31"/>
  <c r="M70" i="31"/>
  <c r="L70" i="31"/>
  <c r="K70" i="31"/>
  <c r="N69" i="31"/>
  <c r="M69" i="31"/>
  <c r="L69" i="31"/>
  <c r="K69" i="31"/>
  <c r="N67" i="31"/>
  <c r="M67" i="31"/>
  <c r="L67" i="31"/>
  <c r="K67" i="31"/>
  <c r="N66" i="31"/>
  <c r="M66" i="31"/>
  <c r="L66" i="31"/>
  <c r="K66" i="31"/>
  <c r="N65" i="31"/>
  <c r="M65" i="31"/>
  <c r="L65" i="31"/>
  <c r="K65" i="31"/>
  <c r="N64" i="31"/>
  <c r="M64" i="31"/>
  <c r="L64" i="31"/>
  <c r="K64" i="31"/>
  <c r="N63" i="31"/>
  <c r="M63" i="31"/>
  <c r="L63" i="31"/>
  <c r="K63" i="31"/>
  <c r="N61" i="31"/>
  <c r="M61" i="31"/>
  <c r="L61" i="31"/>
  <c r="K61" i="31"/>
  <c r="N60" i="31"/>
  <c r="M60" i="31"/>
  <c r="L60" i="31"/>
  <c r="K60" i="31"/>
  <c r="N59" i="31"/>
  <c r="M59" i="31"/>
  <c r="L59" i="31"/>
  <c r="K59" i="31"/>
  <c r="N58" i="31"/>
  <c r="M58" i="31"/>
  <c r="L58" i="31"/>
  <c r="K58" i="31"/>
  <c r="N57" i="31"/>
  <c r="M57" i="31"/>
  <c r="L57" i="31"/>
  <c r="K57" i="31"/>
  <c r="N55" i="31"/>
  <c r="M55" i="31"/>
  <c r="L55" i="31"/>
  <c r="K55" i="31"/>
  <c r="N54" i="31"/>
  <c r="M54" i="31"/>
  <c r="L54" i="31"/>
  <c r="K54" i="31"/>
  <c r="N53" i="31"/>
  <c r="S53" i="31"/>
  <c r="M53" i="31"/>
  <c r="L53" i="31"/>
  <c r="K53" i="31"/>
  <c r="N52" i="31"/>
  <c r="M52" i="31"/>
  <c r="L52" i="31"/>
  <c r="K52" i="31"/>
  <c r="N51" i="31"/>
  <c r="S51" i="31"/>
  <c r="M51" i="31"/>
  <c r="L51" i="31"/>
  <c r="K51" i="31"/>
  <c r="N73" i="29"/>
  <c r="M73" i="29"/>
  <c r="L73" i="29"/>
  <c r="K73" i="29"/>
  <c r="N72" i="29"/>
  <c r="M72" i="29"/>
  <c r="L72" i="29"/>
  <c r="K72" i="29"/>
  <c r="N71" i="29"/>
  <c r="M71" i="29"/>
  <c r="L71" i="29"/>
  <c r="K71" i="29"/>
  <c r="N70" i="29"/>
  <c r="M70" i="29"/>
  <c r="L70" i="29"/>
  <c r="K70" i="29"/>
  <c r="N69" i="29"/>
  <c r="M69" i="29"/>
  <c r="L69" i="29"/>
  <c r="K69" i="29"/>
  <c r="N67" i="29"/>
  <c r="M67" i="29"/>
  <c r="L67" i="29"/>
  <c r="K67" i="29"/>
  <c r="N66" i="29"/>
  <c r="M66" i="29"/>
  <c r="L66" i="29"/>
  <c r="K66" i="29"/>
  <c r="N65" i="29"/>
  <c r="M65" i="29"/>
  <c r="L65" i="29"/>
  <c r="K65" i="29"/>
  <c r="N64" i="29"/>
  <c r="M64" i="29"/>
  <c r="L64" i="29"/>
  <c r="K64" i="29"/>
  <c r="N63" i="29"/>
  <c r="M63" i="29"/>
  <c r="L63" i="29"/>
  <c r="K63" i="29"/>
  <c r="N61" i="29"/>
  <c r="M61" i="29"/>
  <c r="L61" i="29"/>
  <c r="K61" i="29"/>
  <c r="N60" i="29"/>
  <c r="M60" i="29"/>
  <c r="L60" i="29"/>
  <c r="K60" i="29"/>
  <c r="N59" i="29"/>
  <c r="M59" i="29"/>
  <c r="L59" i="29"/>
  <c r="K59" i="29"/>
  <c r="N58" i="29"/>
  <c r="M58" i="29"/>
  <c r="L58" i="29"/>
  <c r="K58" i="29"/>
  <c r="N57" i="29"/>
  <c r="M57" i="29"/>
  <c r="L57" i="29"/>
  <c r="K57" i="29"/>
  <c r="N55" i="29"/>
  <c r="M55" i="29"/>
  <c r="L55" i="29"/>
  <c r="K55" i="29"/>
  <c r="N54" i="29"/>
  <c r="M54" i="29"/>
  <c r="L54" i="29"/>
  <c r="K54" i="29"/>
  <c r="N53" i="29"/>
  <c r="M53" i="29"/>
  <c r="L53" i="29"/>
  <c r="K53" i="29"/>
  <c r="N52" i="29"/>
  <c r="M52" i="29"/>
  <c r="L52" i="29"/>
  <c r="K52" i="29"/>
  <c r="N51" i="29"/>
  <c r="M51" i="29"/>
  <c r="L51" i="29"/>
  <c r="K51" i="29"/>
  <c r="N75" i="28"/>
  <c r="M75" i="28"/>
  <c r="L75" i="28"/>
  <c r="K75" i="28"/>
  <c r="N74" i="28"/>
  <c r="M74" i="28"/>
  <c r="L74" i="28"/>
  <c r="K74" i="28"/>
  <c r="N73" i="28"/>
  <c r="M73" i="28"/>
  <c r="L73" i="28"/>
  <c r="K73" i="28"/>
  <c r="N72" i="28"/>
  <c r="M72" i="28"/>
  <c r="L72" i="28"/>
  <c r="K72" i="28"/>
  <c r="N71" i="28"/>
  <c r="M71" i="28"/>
  <c r="L71" i="28"/>
  <c r="K71" i="28"/>
  <c r="N69" i="28"/>
  <c r="M69" i="28"/>
  <c r="L69" i="28"/>
  <c r="K69" i="28"/>
  <c r="N68" i="28"/>
  <c r="M68" i="28"/>
  <c r="L68" i="28"/>
  <c r="K68" i="28"/>
  <c r="N67" i="28"/>
  <c r="M67" i="28"/>
  <c r="L67" i="28"/>
  <c r="K67" i="28"/>
  <c r="N66" i="28"/>
  <c r="M66" i="28"/>
  <c r="L66" i="28"/>
  <c r="K66" i="28"/>
  <c r="N65" i="28"/>
  <c r="M65" i="28"/>
  <c r="L65" i="28"/>
  <c r="K65" i="28"/>
  <c r="N63" i="28"/>
  <c r="M63" i="28"/>
  <c r="L63" i="28"/>
  <c r="K63" i="28"/>
  <c r="N62" i="28"/>
  <c r="M62" i="28"/>
  <c r="L62" i="28"/>
  <c r="K62" i="28"/>
  <c r="N61" i="28"/>
  <c r="M61" i="28"/>
  <c r="L61" i="28"/>
  <c r="K61" i="28"/>
  <c r="N60" i="28"/>
  <c r="M60" i="28"/>
  <c r="L60" i="28"/>
  <c r="K60" i="28"/>
  <c r="N59" i="28"/>
  <c r="M59" i="28"/>
  <c r="L59" i="28"/>
  <c r="K59" i="28"/>
  <c r="N57" i="28"/>
  <c r="S57" i="28"/>
  <c r="M57" i="28"/>
  <c r="L57" i="28"/>
  <c r="K57" i="28"/>
  <c r="N56" i="28"/>
  <c r="S56" i="28"/>
  <c r="M56" i="28"/>
  <c r="L56" i="28"/>
  <c r="K56" i="28"/>
  <c r="N55" i="28"/>
  <c r="S55" i="28"/>
  <c r="M55" i="28"/>
  <c r="L55" i="28"/>
  <c r="K55" i="28"/>
  <c r="N54" i="28"/>
  <c r="S54" i="28"/>
  <c r="M54" i="28"/>
  <c r="L54" i="28"/>
  <c r="K54" i="28"/>
  <c r="N53" i="28"/>
  <c r="S53" i="28"/>
  <c r="M53" i="28"/>
  <c r="L53" i="28"/>
  <c r="K53" i="28"/>
  <c r="S55" i="32"/>
  <c r="S54" i="32"/>
  <c r="O63" i="32"/>
  <c r="O64" i="32"/>
  <c r="O65" i="32"/>
  <c r="O66" i="32"/>
  <c r="O67" i="32"/>
  <c r="S51" i="32"/>
  <c r="S52" i="32"/>
  <c r="O57" i="32"/>
  <c r="O58" i="32"/>
  <c r="O59" i="32"/>
  <c r="O60" i="32"/>
  <c r="O61" i="32"/>
  <c r="R51" i="32"/>
  <c r="O51" i="32"/>
  <c r="R52" i="32"/>
  <c r="O52" i="32"/>
  <c r="R53" i="32"/>
  <c r="T53" i="32"/>
  <c r="O53" i="32"/>
  <c r="R54" i="32"/>
  <c r="O54" i="32"/>
  <c r="R55" i="32"/>
  <c r="O55" i="32"/>
  <c r="S52" i="31"/>
  <c r="S54" i="31"/>
  <c r="S55" i="31"/>
  <c r="O72" i="31"/>
  <c r="O69" i="31"/>
  <c r="O70" i="31"/>
  <c r="O71" i="31"/>
  <c r="O73" i="31"/>
  <c r="S55" i="29"/>
  <c r="O63" i="29"/>
  <c r="O64" i="29"/>
  <c r="O65" i="29"/>
  <c r="O66" i="29"/>
  <c r="O67" i="29"/>
  <c r="O57" i="31"/>
  <c r="O58" i="31"/>
  <c r="O59" i="31"/>
  <c r="O60" i="31"/>
  <c r="O61" i="31"/>
  <c r="O63" i="31"/>
  <c r="O64" i="31"/>
  <c r="O65" i="31"/>
  <c r="O66" i="31"/>
  <c r="O67" i="31"/>
  <c r="O53" i="31"/>
  <c r="O51" i="31"/>
  <c r="O55" i="31"/>
  <c r="O52" i="31"/>
  <c r="O54" i="31"/>
  <c r="R51" i="31"/>
  <c r="T51" i="31"/>
  <c r="R52" i="31"/>
  <c r="T52" i="31"/>
  <c r="R53" i="31"/>
  <c r="T53" i="31"/>
  <c r="R54" i="31"/>
  <c r="T54" i="31"/>
  <c r="R55" i="31"/>
  <c r="T55" i="31"/>
  <c r="S51" i="29"/>
  <c r="S52" i="29"/>
  <c r="S53" i="29"/>
  <c r="S54" i="29"/>
  <c r="O69" i="29"/>
  <c r="O70" i="29"/>
  <c r="O71" i="29"/>
  <c r="O72" i="29"/>
  <c r="O73" i="29"/>
  <c r="R52" i="29"/>
  <c r="T52" i="29"/>
  <c r="O57" i="29"/>
  <c r="O58" i="29"/>
  <c r="O59" i="29"/>
  <c r="O60" i="29"/>
  <c r="O61" i="29"/>
  <c r="R54" i="29"/>
  <c r="T54" i="29"/>
  <c r="R51" i="29"/>
  <c r="T51" i="29"/>
  <c r="R53" i="29"/>
  <c r="R55" i="29"/>
  <c r="T55" i="29"/>
  <c r="O51" i="29"/>
  <c r="O52" i="29"/>
  <c r="O53" i="29"/>
  <c r="O54" i="29"/>
  <c r="O55" i="29"/>
  <c r="O66" i="28"/>
  <c r="O67" i="28"/>
  <c r="O71" i="28"/>
  <c r="O72" i="28"/>
  <c r="O73" i="28"/>
  <c r="O74" i="28"/>
  <c r="O75" i="28"/>
  <c r="O68" i="28"/>
  <c r="O53" i="28"/>
  <c r="O54" i="28"/>
  <c r="O55" i="28"/>
  <c r="O56" i="28"/>
  <c r="O57" i="28"/>
  <c r="O59" i="28"/>
  <c r="O60" i="28"/>
  <c r="O61" i="28"/>
  <c r="O62" i="28"/>
  <c r="O63" i="28"/>
  <c r="O65" i="28"/>
  <c r="O69" i="28"/>
  <c r="R54" i="28"/>
  <c r="T54" i="28"/>
  <c r="R56" i="28"/>
  <c r="T56" i="28"/>
  <c r="R53" i="28"/>
  <c r="T53" i="28"/>
  <c r="R55" i="28"/>
  <c r="T55" i="28"/>
  <c r="R57" i="28"/>
  <c r="T57" i="28"/>
  <c r="T55" i="32"/>
  <c r="T54" i="32"/>
  <c r="T52" i="32"/>
  <c r="T51" i="32"/>
  <c r="T53" i="29"/>
  <c r="O75" i="40" l="1"/>
  <c r="S56" i="40"/>
  <c r="O64" i="40"/>
  <c r="O65" i="40"/>
  <c r="O66" i="40"/>
  <c r="O67" i="40"/>
  <c r="O68" i="40"/>
  <c r="O52" i="40"/>
  <c r="O53" i="40"/>
  <c r="O54" i="40"/>
  <c r="O55" i="40"/>
  <c r="O56" i="40"/>
  <c r="O58" i="40"/>
  <c r="O59" i="40"/>
  <c r="O60" i="40"/>
  <c r="O61" i="40"/>
  <c r="O62" i="40"/>
  <c r="R53" i="40"/>
  <c r="T53" i="40" s="1"/>
  <c r="R55" i="40"/>
  <c r="T55" i="40" s="1"/>
  <c r="R52" i="40"/>
  <c r="T52" i="40" s="1"/>
  <c r="R54" i="40"/>
  <c r="T54" i="40" s="1"/>
  <c r="R56" i="40"/>
  <c r="T56" i="40" s="1"/>
  <c r="R51" i="36"/>
  <c r="R54" i="36"/>
  <c r="O62" i="36"/>
  <c r="O66" i="36"/>
  <c r="O60" i="36"/>
  <c r="O56" i="36"/>
  <c r="T54" i="36"/>
  <c r="T52" i="36"/>
  <c r="T51" i="36"/>
  <c r="R53" i="36"/>
  <c r="T53" i="36" s="1"/>
  <c r="R50" i="36"/>
  <c r="T50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525FE32D-A4BF-4FCD-9B0A-BDEDD8C87A5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8FBC83F-14BF-41E9-80F8-B5B7FCE141FC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FA7FD9E6-CFBD-4347-AAE5-CE00E4CE51D6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311-AB2</t>
        </r>
      </text>
    </comment>
    <comment ref="K4" authorId="0" shapeId="0" xr:uid="{83D2841F-C9B2-4E24-A3D5-9C0A7554B49E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4" authorId="0" shapeId="0" xr:uid="{272BA2C0-09DB-46A8-802D-FF98F71080FD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G6" authorId="0" shapeId="0" xr:uid="{537E3772-1270-4ADC-9007-31B91A7870A7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6" authorId="0" shapeId="0" xr:uid="{2705603C-DA25-4AED-9A50-8515A307ECEF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E7" authorId="0" shapeId="0" xr:uid="{8A5897EB-D6D2-40DA-AB42-7C390423060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7" authorId="0" shapeId="0" xr:uid="{D2A9EC21-90CC-45F0-BC07-FEF57D20AEC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501602F1-8E24-46DD-A36C-0D367F817E2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F5BB2E3D-7F00-4078-AB25-7F9CB3F11215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8" authorId="0" shapeId="0" xr:uid="{A00E6645-D30A-4B0E-BD5F-A96F77B132BE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412-AB2</t>
        </r>
      </text>
    </comment>
    <comment ref="C9" authorId="0" shapeId="0" xr:uid="{6807B2A8-BAA6-45F4-9686-14B7CB1C60B2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5A3B6BFF-C735-4977-BECF-67402F9000A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9" authorId="0" shapeId="0" xr:uid="{122C6A9E-742B-45A3-B0BB-2A2C3B18179F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L9" authorId="0" shapeId="0" xr:uid="{A97139C3-4576-4C03-A3B9-9D525479908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G10" authorId="0" shapeId="0" xr:uid="{B9D8AC08-AED2-4C01-8E97-34471E12F115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10" authorId="0" shapeId="0" xr:uid="{32DED5B8-9643-4158-9094-FB024CAF20C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06D072-5018-4E2B-9967-7ED004CED274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I12" authorId="0" shapeId="0" xr:uid="{0CF73425-733C-4A6B-9364-D3F444F1956A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G17" authorId="0" shapeId="0" xr:uid="{D52AC2A9-AA8F-48D5-A23E-6CA5D6E2607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1761BE63-2DBB-4916-8D4D-BC45FB3A19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20" authorId="0" shapeId="0" xr:uid="{94A193E6-84AB-4105-A452-6EBA4A2DF81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I20" authorId="0" shapeId="0" xr:uid="{D7743E73-E54B-4646-BE13-8B8F4C074090}">
      <text>
        <r>
          <rPr>
            <b/>
            <sz val="9"/>
            <color indexed="81"/>
            <rFont val="Tahoma"/>
            <family val="2"/>
          </rPr>
          <t>403 - AB1</t>
        </r>
      </text>
    </comment>
    <comment ref="E22" authorId="0" shapeId="0" xr:uid="{AC67D4F2-3F2C-4ED1-9236-4BF943215F00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T22" authorId="0" shapeId="0" xr:uid="{42B17272-AC90-43D8-9E9D-94A833A2B1A9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24" authorId="0" shapeId="0" xr:uid="{A890598D-7944-445E-962F-4F093889B557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4" authorId="0" shapeId="0" xr:uid="{2359EC21-7673-4054-A25D-790921D8FC59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do báo sai lịch cho kaizen</t>
        </r>
      </text>
    </comment>
    <comment ref="L24" authorId="0" shapeId="0" xr:uid="{D3650D9B-46E1-4994-A3DB-BF11387258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30" authorId="0" shapeId="0" xr:uid="{5DF5A4FF-CEB4-4CD8-B0DF-E61C4FEC31F8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30" authorId="0" shapeId="0" xr:uid="{E385A5A1-D583-40F8-B7B1-43344A4CA61C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0" authorId="0" shapeId="0" xr:uid="{3C62421B-1B32-4834-807F-AE3D2E28D55C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E31" authorId="0" shapeId="0" xr:uid="{6DA84F0E-0DB0-4C83-B85E-3570F02F0A9D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1" authorId="0" shapeId="0" xr:uid="{427A78EA-1CB0-4CD9-90FD-947D5E148D4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3847919F-1410-4D70-A7EE-B4DABBC0F73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32" authorId="0" shapeId="0" xr:uid="{4E1139F7-EB80-4E65-9D70-76935256A2B8}">
      <text>
        <r>
          <rPr>
            <b/>
            <sz val="9"/>
            <color indexed="81"/>
            <rFont val="Tahoma"/>
            <family val="2"/>
          </rPr>
          <t>LHS23- Uyên</t>
        </r>
      </text>
    </comment>
    <comment ref="H32" authorId="0" shapeId="0" xr:uid="{474FF730-1F51-4EAC-B18D-6DA29EAAB9B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2" authorId="0" shapeId="0" xr:uid="{B8C6E93D-2D17-4276-86A5-429401BAFB12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C34" authorId="0" shapeId="0" xr:uid="{2B3C9AFB-B808-4D9B-8698-F73C06D1568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L34" authorId="0" shapeId="0" xr:uid="{582F5548-560A-4D3F-A176-79FDA74FBBF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E36" authorId="0" shapeId="0" xr:uid="{AA8B6951-8B9E-4B6D-B7C6-3D37A26584D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947416CD-D7B6-4E16-AA39-A5C5E0B58430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7" authorId="0" shapeId="0" xr:uid="{9A917A23-00C2-47AE-BD98-835E2B15196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1" authorId="0" shapeId="0" xr:uid="{54056DD6-CED9-44C5-A534-963A22110F1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1" authorId="0" shapeId="0" xr:uid="{8FECB0EA-2CB7-483E-9AF0-09893498209A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V43" authorId="0" shapeId="0" xr:uid="{D808D65C-BBA4-4051-BD61-A77AEEC97AE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45" authorId="0" shapeId="0" xr:uid="{E6E66572-DD97-448A-815D-49D24B94B953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45" authorId="0" shapeId="0" xr:uid="{4695C64B-F02A-4109-BF07-FBEE320DB11E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EE99CC0-485C-479F-9413-EBA37066A23F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0369EA34-1F9B-4CD8-B82F-D9C5E9A3674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B52BFE55-13D4-4C0F-B05E-DAB8399444D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97D6ED43-42F7-4BE8-8615-03C37B8B2462}">
      <text>
        <r>
          <rPr>
            <b/>
            <sz val="9"/>
            <color indexed="81"/>
            <rFont val="Tahoma"/>
            <family val="2"/>
          </rPr>
          <t>Uyên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5E708612-58CD-42D9-837A-EC70C700CC6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0A3CADF7-3B98-44DB-9475-917297DBEB1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6" authorId="0" shapeId="0" xr:uid="{83BCE7AB-8DB6-479E-9E1C-08184697A4EB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G7" authorId="0" shapeId="0" xr:uid="{7F6916B9-C47B-4A63-B599-1274019DE33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077C2713-C899-4D17-9513-C684C545FF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8" authorId="0" shapeId="0" xr:uid="{9452A28D-9B9E-45CB-AE82-738217A865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9" authorId="0" shapeId="0" xr:uid="{E95FDE37-FAA3-4D36-83CD-6BEA06DB391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B43DCEAA-0E40-4A82-8CD6-BE07DF22601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9" authorId="0" shapeId="0" xr:uid="{0CB89112-8737-49BF-B87B-7D899057A7D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9" authorId="0" shapeId="0" xr:uid="{71D89A3B-71F3-4C9F-8E85-B9BAAC7320D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H10" authorId="0" shapeId="0" xr:uid="{081068CB-8F6D-4165-B2D3-B5CCB9ABEB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C6E0AB-0B80-4116-B52C-882713B4EFFA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F12" authorId="0" shapeId="0" xr:uid="{1200FAE4-B526-4FC2-822E-5BE41D8717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722B6BFD-7C7F-4528-BCAF-295D5DF3D2DD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L16" authorId="0" shapeId="0" xr:uid="{8AB7B027-7627-4EEF-A108-431F0C12C93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7" authorId="0" shapeId="0" xr:uid="{53A7D969-D3AB-4DA8-9AFE-7CE810B57B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7228A9D4-8F02-4FD0-B8F6-DA3CFFAFBA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700B18E4-C1F2-4AFF-BC1A-FAF7EC7465D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F22" authorId="0" shapeId="0" xr:uid="{3ADC99F2-357E-4D3D-B387-8AB02D4C35E0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D24" authorId="0" shapeId="0" xr:uid="{0B6632A9-054C-4618-B77B-9711AB6668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4" authorId="0" shapeId="0" xr:uid="{F0DB726E-4688-4810-A18A-82315E9C6482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F24" authorId="0" shapeId="0" xr:uid="{65B990AB-7CA8-4592-8997-25C941A1F99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4" authorId="0" shapeId="0" xr:uid="{54AD5105-9147-4A6E-9DA3-15EB0AD2E3F3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8" authorId="0" shapeId="0" xr:uid="{B5B52542-F822-4A22-9872-8BA1E1A65956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30" authorId="0" shapeId="0" xr:uid="{3273CA5D-54E1-43F4-A4C3-3C6F16715229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K30" authorId="0" shapeId="0" xr:uid="{BB95DF67-4A9F-4055-BB5C-B2974960BB73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G31" authorId="0" shapeId="0" xr:uid="{89617DE4-1620-4FF4-9365-9D0C010282A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602488A4-6C19-4CF1-BC8D-80161F5305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Q31" authorId="0" shapeId="0" xr:uid="{EB2C268A-1E6F-43AA-BBDB-579E2CDC419B}">
      <text>
        <r>
          <rPr>
            <b/>
            <sz val="9"/>
            <color indexed="81"/>
            <rFont val="Tahoma"/>
            <family val="2"/>
          </rPr>
          <t>HỌC CỐ ĐỊNH 3-4</t>
        </r>
      </text>
    </comment>
    <comment ref="E32" authorId="0" shapeId="0" xr:uid="{8BD2B172-B881-4B21-A869-65E404DB71E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L34" authorId="0" shapeId="0" xr:uid="{30C9A611-E8F4-4AC1-A8A3-64EB3607E678}">
      <text>
        <r>
          <rPr>
            <b/>
            <sz val="9"/>
            <color indexed="81"/>
            <rFont val="Tahoma"/>
            <family val="2"/>
          </rPr>
          <t>404-AB1</t>
        </r>
      </text>
    </comment>
    <comment ref="C36" authorId="0" shapeId="0" xr:uid="{706CCA1E-EC73-458A-864A-D159525494F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411DE3F2-1563-458E-BE2E-701BC4E6B9C8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0" authorId="0" shapeId="0" xr:uid="{712E49D9-E3E5-4193-9403-7675CB8D037D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0" authorId="0" shapeId="0" xr:uid="{B3323B62-8CDD-4EA9-8148-2041C03E2954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F42" authorId="0" shapeId="0" xr:uid="{4B13E587-93AD-434D-86FB-E8DC9DFD005D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42" authorId="0" shapeId="0" xr:uid="{66F226A3-94F4-4BE8-9856-01C16A1C684F}">
      <text>
        <r>
          <rPr>
            <b/>
            <sz val="9"/>
            <color indexed="81"/>
            <rFont val="Tahoma"/>
            <family val="2"/>
          </rPr>
          <t>307-AB1</t>
        </r>
      </text>
    </comment>
    <comment ref="E44" authorId="0" shapeId="0" xr:uid="{BF1307AE-CC41-4A04-97C9-3BA51F2FF8AD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H44" authorId="0" shapeId="0" xr:uid="{42DAB5EA-20E6-48F4-A97D-C168D977036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4" authorId="0" shapeId="0" xr:uid="{6ADC3E09-396F-48A7-8BA9-35305FCA8387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6EDC765E-C5A9-45AF-A215-7E5F2AEC38AF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8AF58BCC-EF69-4E9E-B99A-8919A81CC1DA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22C7F24A-3BFE-45D2-84EA-C4C2666C14D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CF7C3AB-C54C-47DF-AE04-D2607D59BA74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11B46E00-1623-4656-88B1-EC5D8309B4A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13B953F-9D59-4586-9C72-3E6480CA8F55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45DB3D6D-B3CF-44B5-B2C5-57E9421DF0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B6AEE26B-9796-4702-BBD9-A4FEBD4E8B8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DD585B01-529F-464D-ACDC-CD67F8B5B3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9A940BCC-F1F9-46B6-860B-43A1623F58A1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J10" authorId="0" shapeId="0" xr:uid="{061DCD0D-9AAA-4DD2-9AFF-EF4308B1D98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10" authorId="0" shapeId="0" xr:uid="{4212A9EC-70DD-4504-AC38-28E5D94096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2ACAFF11-B324-4242-9038-4D132AF8556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9362DF47-5D1B-4524-BD73-6DA55FD47CD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89789704-90CE-490E-8C55-1B577CFEDEB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E95E3217-0783-41E7-8194-259068E2E4C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F0899807-19E6-4E40-9381-E7D52ABF2F21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878FDD3F-E627-495E-BADD-D81892F915C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5AD5F067-F419-475D-9771-EE1F24D34DE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64422DBA-43D9-4030-84CF-5D2C5198F44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042D0639-C043-4CC7-B7A8-3F39064797E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BC4294F7-6690-4207-A915-880AEFE5671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J22" authorId="0" shapeId="0" xr:uid="{37558581-CFD3-4B0A-BCAB-C3D032ADC9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K22" authorId="0" shapeId="0" xr:uid="{BE649528-11C8-4D40-8499-CD84D35E941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39B65E2B-FC37-496D-925F-BFC438C8A76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0FB785B6-C188-4CC4-B2FE-30D7D1A6097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7" authorId="0" shapeId="0" xr:uid="{38ABB640-08A2-48B7-B789-C2D405291464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6FBE9715-BCEA-45CB-BE78-08A36C119143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K32" authorId="0" shapeId="0" xr:uid="{BB59547D-B876-454A-869A-865673BC9480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L32" authorId="0" shapeId="0" xr:uid="{BB0C6C85-DF60-4946-9D7A-7AA774135B1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 xr:uid="{AE186A35-7E6B-4623-BD19-A7F42583063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4" authorId="0" shapeId="0" xr:uid="{C7C34FB7-0D32-4B56-9ABC-199B77482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A3FC7D8A-AFF5-44E8-A35E-DABE6373DCD7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F417F65A-1F70-450B-BD82-1423F035428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E6E6C425-018A-40C4-A024-FCA5CB1341E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40" authorId="0" shapeId="0" xr:uid="{AE34D481-CB34-4D1E-BCA6-5126FAEC1479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D42" authorId="0" shapeId="0" xr:uid="{C890233E-F3B5-4CA3-AD45-E0ADA6F3EB1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EFB9B501-9EAE-4EDF-9CE4-E5950BD01CFE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BFF179B7-6551-4F4E-AC66-2FDE7C4A4CB9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 xr:uid="{C6147525-E93E-41D9-9EAA-496BA81EDE3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AB414973-5884-468A-8492-CD6AAFFD562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B3B94036-8E6A-4F9C-8B12-CF2CB05D22AE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05BA3BCC-6301-43BB-8941-A2931FBF0D6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0D6BB71D-E231-4961-B612-B43BC5157689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D4FB972-6E94-44E2-A9BD-CA7852CDEDA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79BE530C-BE7C-46C7-AD52-24B1865500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733C9B3B-E604-4FF5-98C8-8D18DD7F97E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996F41C6-47C3-4B3E-9E29-5CBC2955726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7B9C59E6-E17B-4CCA-8AC4-ECE8837CABE9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10" authorId="0" shapeId="0" xr:uid="{479B703E-E57B-4127-AF51-E3AC8893D25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35CAA8A0-1792-45C7-AB2A-9788BBE75BE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5B4153C8-E525-4D07-AD7D-9A306ED3CA1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F8448737-05AF-4707-B03F-20D8A9B5D4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9C2B975E-4716-48DF-A87E-92F8834392C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58719C06-7807-484C-9D6D-1B476434471F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17A74DCE-D719-446C-B850-01834CD2812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34ECBF73-F022-4458-A515-19B9259EDC8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FF6DE477-2D86-48CC-9617-DB39328359C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ED096279-C23B-4919-8294-EA38A94120E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7765E7BD-7088-4759-BC87-EE35D6421FEB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K22" authorId="0" shapeId="0" xr:uid="{4C5B8353-6B0F-419C-9B36-8CE92543F89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8A14AFB1-66E3-473E-BD4C-D19D1D640BE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4" authorId="0" shapeId="0" xr:uid="{3CD3EC01-6E43-49DA-AEFF-4459E15AA57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2F6D4E65-7BAA-4698-89A2-6EFB7ED7ECE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8" authorId="0" shapeId="0" xr:uid="{10F7371C-89B7-4CAB-9B93-00AF6281711A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AF7D8467-C7AD-41C3-8F28-A9A74B9ADB2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30" authorId="0" shapeId="0" xr:uid="{E02180A8-68FD-498F-97C3-39831B902BC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2" authorId="0" shapeId="0" xr:uid="{857506DD-3F3A-4689-BACE-65DBC169722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FBEE670F-B16C-4A66-B85B-7E887915B9F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2" authorId="0" shapeId="0" xr:uid="{0A840FA1-11B4-4573-90EF-908E98FF820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FCCCD2D3-7123-4102-A647-8FFD4AB133E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BEF69282-89C2-4EB9-8DAF-E14F4083A2A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 shapeId="0" xr:uid="{A7CB40A5-7DF9-4CF8-85C6-88800659D39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14D83818-CDDE-4C61-BCF2-E346D2FB680D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AA7F86E0-E638-4242-A90A-611B3C5AAF7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1B81956A-3D7C-4C8D-91B5-DAB5E1420698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73DB9310-82C3-4B33-A4AB-717830C5F772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14CB3845-3973-4CD4-ABCA-F840C3FD8CF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CC2E73CB-A946-4E7B-B4E9-AE3FD51893A1}">
      <text>
        <r>
          <rPr>
            <b/>
            <sz val="9"/>
            <color indexed="81"/>
            <rFont val="Tahoma"/>
            <family val="2"/>
          </rPr>
          <t>Uyên đx</t>
        </r>
      </text>
    </comment>
    <comment ref="L48" authorId="0" shapeId="0" xr:uid="{D61E9E58-2FE5-439D-BA78-4F192B8117FA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10" authorId="0" shapeId="0" xr:uid="{1B101746-03AB-46FA-A228-4C2AD019B50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F12" authorId="0" shapeId="0" xr:uid="{330CCBF2-D9C7-461B-8106-103C11B8BCC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16" authorId="0" shapeId="0" xr:uid="{61BEC79F-42B2-4E38-8402-E29EEDDC376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18" authorId="0" shapeId="0" xr:uid="{7548C5D5-F806-4571-A85C-C4E9A0C481D5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20" authorId="0" shapeId="0" xr:uid="{A82056B2-DACE-406A-B929-A1BC00F6D2A9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F22" authorId="0" shapeId="0" xr:uid="{F06950AC-8A0D-46A4-95DA-D063216EA056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32" authorId="0" shapeId="0" xr:uid="{7C6C165A-AB77-4DFB-938C-890F49C103B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4382FCC5-E506-4C44-9A1C-FFD97D9364A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F33" authorId="0" shapeId="0" xr:uid="{917AF315-C4D2-4057-8733-62C86F8711F7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34" authorId="0" shapeId="0" xr:uid="{A36DA0B3-EC63-4607-8AFD-4C49E464EF09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36" authorId="0" shapeId="0" xr:uid="{A6263699-AA09-4977-ACE6-C4B39DEB9EAB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4" authorId="0" shapeId="0" xr:uid="{D0190196-2A5D-4300-A830-055D8A1085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8" authorId="0" shapeId="0" xr:uid="{0594D559-A6E3-4DAF-9BEE-324898A63A4B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302B313-6100-4EA7-94BB-E341140FB32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E12" authorId="0" shapeId="0" xr:uid="{B3BCAA9B-032C-4C9F-A44D-11465B8D391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B94804F3-CCFE-4E60-A4E9-C60F3AF2EF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I12" authorId="0" shapeId="0" xr:uid="{AA5877AA-DB9E-4BF5-BFDF-EE2D0C4475C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S12" authorId="0" shapeId="0" xr:uid="{F1F01FDB-034E-45B8-8294-FF737F9231FB}">
      <text>
        <r>
          <rPr>
            <b/>
            <sz val="9"/>
            <color indexed="81"/>
            <rFont val="Tahoma"/>
            <family val="2"/>
          </rPr>
          <t>TL 10 - AG01</t>
        </r>
      </text>
    </comment>
    <comment ref="E13" authorId="0" shapeId="0" xr:uid="{0A0585DA-B6E9-4C0D-AC92-29F813F9E1F5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L20" authorId="0" shapeId="0" xr:uid="{1181CF36-687D-4D31-B779-C8D4D6C361F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30" authorId="0" shapeId="0" xr:uid="{CAA91FDB-1C63-4B06-AE19-0B31C4FBC4E7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1" authorId="0" shapeId="0" xr:uid="{43391E92-9C47-41CA-8CDE-C0A70ADE40A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32" authorId="0" shapeId="0" xr:uid="{33BAF01F-13A9-4DBD-9E6D-0708C094645A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E89F973A-A650-40EF-811C-7EF5D919C3D6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41" authorId="0" shapeId="0" xr:uid="{357408E3-B000-40D9-BF08-F3DE5FEC05E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3" authorId="0" shapeId="0" xr:uid="{E4565EC1-3DCA-48B7-8E85-7C63D201898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44" authorId="0" shapeId="0" xr:uid="{8B8C43E3-F64E-4262-A689-79490154D4E2}">
      <text>
        <r>
          <rPr>
            <b/>
            <sz val="9"/>
            <color indexed="81"/>
            <rFont val="Tahoma"/>
            <family val="2"/>
          </rPr>
          <t>Trang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4" authorId="0" shapeId="0" xr:uid="{6C56464E-EF6F-4602-A683-944B962177A7}">
      <text>
        <r>
          <rPr>
            <b/>
            <sz val="9"/>
            <color indexed="81"/>
            <rFont val="Tahoma"/>
            <family val="2"/>
          </rPr>
          <t>tiết sau học BL</t>
        </r>
      </text>
    </comment>
    <comment ref="J4" authorId="0" shapeId="0" xr:uid="{E47787CE-00C3-4B43-B125-4D3092919B18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I5" authorId="0" shapeId="0" xr:uid="{8866BC8D-A252-4918-9C04-AE46E44C948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8" authorId="0" shapeId="0" xr:uid="{A91C7223-4F10-408C-A0CE-6A244CBCDFE1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B40C3F5-01F5-423D-A6E5-3599C78DFDF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J9" authorId="0" shapeId="0" xr:uid="{CB6FE661-C3E9-4983-99F3-87033BC915C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11" authorId="0" shapeId="0" xr:uid="{CB526C5B-BAF2-45C0-A79F-5789D69CB605}">
      <text>
        <r>
          <rPr>
            <b/>
            <sz val="9"/>
            <color indexed="81"/>
            <rFont val="Tahoma"/>
            <family val="2"/>
          </rPr>
          <t>THÁNG SAU BỎ TIẾT
P307- AB1</t>
        </r>
      </text>
    </comment>
    <comment ref="E12" authorId="0" shapeId="0" xr:uid="{831B04CC-838F-4224-ABE0-F05D6F515C5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E36AD684-324F-4C03-A09F-EE100E2AD5ED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4BBCAB93-29CA-442A-A090-9E3CFDAB0E01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H17" authorId="0" shapeId="0" xr:uid="{D0D4DBFC-5D76-4396-8F18-EF47543BF7F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0" authorId="0" shapeId="0" xr:uid="{4270393A-AC38-4FF7-9724-D2F2BB417CF0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28" authorId="0" shapeId="0" xr:uid="{FC5CE132-1D3D-4101-83BF-DD85FF8AEA5E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30" authorId="0" shapeId="0" xr:uid="{1AF8E050-0292-4629-BB28-218D532B6D98}">
      <text>
        <r>
          <rPr>
            <b/>
            <sz val="9"/>
            <color indexed="81"/>
            <rFont val="Tahoma"/>
            <family val="2"/>
          </rPr>
          <t>tính tiền xăng cho NHU</t>
        </r>
      </text>
    </comment>
    <comment ref="G31" authorId="0" shapeId="0" xr:uid="{B855C2A8-C967-403D-8FC2-CACA24A0E3D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32" authorId="0" shapeId="0" xr:uid="{4C70EE8D-DC91-48CF-9FF3-3E19642F759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2" authorId="0" shapeId="0" xr:uid="{322614A9-4CEB-4B48-B2EF-2E8BBE492DB8}">
      <text>
        <r>
          <rPr>
            <b/>
            <sz val="9"/>
            <color indexed="81"/>
            <rFont val="Tahoma"/>
            <family val="2"/>
          </rPr>
          <t>P403-AB1</t>
        </r>
      </text>
    </comment>
    <comment ref="L36" authorId="0" shapeId="0" xr:uid="{6DEDA263-8967-4DED-ABC2-0FDB19E2B31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39" authorId="0" shapeId="0" xr:uid="{A3FD85F0-DBD9-4D14-A3B6-EA3E7737FEB9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EE71B7D0-4272-49AF-91DD-E55C36471BC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F42" authorId="0" shapeId="0" xr:uid="{52EE36AE-83E0-456F-9E69-4933BB3618B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K44" authorId="0" shapeId="0" xr:uid="{F65B2559-EFFE-4844-8A81-01BD3174918F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4" authorId="0" shapeId="0" xr:uid="{037B7075-1FEE-4FEB-930B-88CC5E2D4524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H5" authorId="0" shapeId="0" xr:uid="{09394BA6-A204-46F6-8B6D-EA47BFEBE982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X5" authorId="0" shapeId="0" xr:uid="{04D3B02A-ABEE-4F66-BD59-6C96EF0DC00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8" authorId="0" shapeId="0" xr:uid="{9B547BFF-2C6E-47D0-AAFE-8415266B6E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11" authorId="0" shapeId="0" xr:uid="{9E84C186-212B-466C-958E-2997953AEF88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E12" authorId="0" shapeId="0" xr:uid="{5B3CB563-CFE1-4F54-9323-0F96168ACADE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E14" authorId="0" shapeId="0" xr:uid="{E266ADA9-A744-4DE6-9315-85C6DAF0D3B5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4" authorId="0" shapeId="0" xr:uid="{4841A924-B461-475E-ABA3-E0C591F088C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17" authorId="0" shapeId="0" xr:uid="{7479D849-50F9-4F28-B00B-80578850E482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19" authorId="0" shapeId="0" xr:uid="{7C12972E-52F9-48AC-A281-2BACCB8A3D59}">
      <text>
        <r>
          <rPr>
            <b/>
            <sz val="9"/>
            <color indexed="81"/>
            <rFont val="Tahoma"/>
            <family val="2"/>
          </rPr>
          <t>tháng 11 bỏ</t>
        </r>
      </text>
    </comment>
    <comment ref="I21" authorId="0" shapeId="0" xr:uid="{CB573131-B382-4ADC-99D6-AC282DD49D5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F23" authorId="0" shapeId="0" xr:uid="{8500C47E-05FC-4EBC-A778-3266BED5E5F0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G24" authorId="0" shapeId="0" xr:uid="{57CB8BA6-2218-44A9-A178-0BC9985CEB5D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4" authorId="0" shapeId="0" xr:uid="{5114D8A2-7FEE-4DD8-AC56-602FDFB7DDBD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G33" authorId="0" shapeId="0" xr:uid="{EE68A47A-B042-45F8-BB06-404AB378A2E1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5" authorId="0" shapeId="0" xr:uid="{3AF9E808-22D8-452B-A0EB-311D89E5A426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8" authorId="0" shapeId="0" xr:uid="{91C9BBA4-F13C-48F7-B3EC-D6B28FAA503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2" authorId="0" shapeId="0" xr:uid="{C52A69B0-46AF-4557-B146-B32D025A8F0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45" authorId="0" shapeId="0" xr:uid="{ED9934BC-9245-4C35-BB9A-26D70A715CBF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47" authorId="0" shapeId="0" xr:uid="{DEA169EB-B8D0-4682-8C5B-94E28FA2961E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G48" authorId="0" shapeId="0" xr:uid="{3A97F9EA-B430-491A-AD06-601807D5A99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sharedStrings.xml><?xml version="1.0" encoding="utf-8"?>
<sst xmlns="http://schemas.openxmlformats.org/spreadsheetml/2006/main" count="4127" uniqueCount="766">
  <si>
    <r>
      <t>[</t>
    </r>
    <r>
      <rPr>
        <b/>
        <sz val="45"/>
        <color rgb="FFFF0000"/>
        <rFont val="Arial"/>
        <family val="2"/>
      </rPr>
      <t>10/01/2024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12.2023 &amp; 01.2024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</si>
  <si>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r>
      <rPr>
        <b/>
        <sz val="24"/>
        <color theme="1"/>
        <rFont val="Verdana"/>
        <family val="2"/>
      </rPr>
      <t>CƠ SỞ ẤP BẮC (LẦU 08)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24 Ấp Bắc, F13, Q. Tân Bình,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</si>
  <si>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</si>
  <si>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</si>
  <si>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</si>
  <si>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</si>
  <si>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</si>
  <si>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</si>
  <si>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</si>
  <si>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</si>
  <si>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</si>
  <si>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</si>
  <si>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</si>
  <si>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</si>
  <si>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</si>
  <si>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</si>
  <si>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</si>
  <si>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TL25 -LHS23
NEW</t>
  </si>
  <si>
    <t>Trang</t>
  </si>
  <si>
    <t>TL42 - 590
NEW</t>
  </si>
  <si>
    <t>Dân</t>
  </si>
  <si>
    <t>TL26 - TK14</t>
  </si>
  <si>
    <t>Uyên</t>
  </si>
  <si>
    <t>TL47 - PAIONA</t>
  </si>
  <si>
    <t>Nguyên</t>
  </si>
  <si>
    <t>TL10 - G155 (E564+568)</t>
  </si>
  <si>
    <t>THỨ 3</t>
  </si>
  <si>
    <t>26/12</t>
  </si>
  <si>
    <t>TL11 - E577</t>
  </si>
  <si>
    <t>TL17 - G149 (563+567)</t>
  </si>
  <si>
    <t xml:space="preserve">TL27 - E579 </t>
  </si>
  <si>
    <t>THỨ 4</t>
  </si>
  <si>
    <t>27/12</t>
  </si>
  <si>
    <t>TL03- THT21
SÂN PHÚ THỌ</t>
  </si>
  <si>
    <t>KTN26B1
SÂN PHÚ THỌ</t>
  </si>
  <si>
    <t>KTN26B2
SÂN PHÚ THỌ</t>
  </si>
  <si>
    <t>TL43 - 591
NEW</t>
  </si>
  <si>
    <t>TL38 - KS37</t>
  </si>
  <si>
    <t>KTN 28B 
LẦU 8</t>
  </si>
  <si>
    <t>TL 34 - E574</t>
  </si>
  <si>
    <t>THỨ 5</t>
  </si>
  <si>
    <t>28/12</t>
  </si>
  <si>
    <t>KTN26A1
SÂN PHÚ THỌ</t>
  </si>
  <si>
    <t>KTN26A2
SÂN PHÚ THỌ</t>
  </si>
  <si>
    <t>TL60 - THT8 (563)</t>
  </si>
  <si>
    <t>TL66 - THT 15(568)
SÂN PHÚ THỌ</t>
  </si>
  <si>
    <t>TL32 - E585</t>
  </si>
  <si>
    <t>KTN 28A 
LẦU 8</t>
  </si>
  <si>
    <t>TL01 - E572</t>
  </si>
  <si>
    <t>TL53 - KS35</t>
  </si>
  <si>
    <t>TL15 - E584</t>
  </si>
  <si>
    <t xml:space="preserve">TL 44 -DNA94+HUE27+DN96 </t>
  </si>
  <si>
    <t>Nhu</t>
  </si>
  <si>
    <t>THỨ 6</t>
  </si>
  <si>
    <t>29/12</t>
  </si>
  <si>
    <t>TL30 - MAISUTEIZU 3</t>
  </si>
  <si>
    <t>TL37- E588</t>
  </si>
  <si>
    <t xml:space="preserve">TL46- KS30 </t>
  </si>
  <si>
    <t>TL42- TV25+TV26</t>
  </si>
  <si>
    <t>THỨ 7</t>
  </si>
  <si>
    <t>30/12</t>
  </si>
  <si>
    <t>01/01</t>
  </si>
  <si>
    <t>NGHỈ TẾT DL</t>
  </si>
  <si>
    <t>02/01</t>
  </si>
  <si>
    <t>TL07 - 582</t>
  </si>
  <si>
    <t>TL28 - E580</t>
  </si>
  <si>
    <t>TL41 - KS33</t>
  </si>
  <si>
    <t>TL54 - THT1
SÂN PHÚ THỌ</t>
  </si>
  <si>
    <t>KTN 29A - THT
NEW</t>
  </si>
  <si>
    <t xml:space="preserve"> TL59 - THT7 (567)
SÂN PHÚ THỌ</t>
  </si>
  <si>
    <t>TL33 - E587</t>
  </si>
  <si>
    <t>03/01</t>
  </si>
  <si>
    <t>TL37 - TV22.2</t>
  </si>
  <si>
    <t>TL14 - E565</t>
  </si>
  <si>
    <t>TL18 - E565(E566 cũ)</t>
  </si>
  <si>
    <t>TL02-KS31</t>
  </si>
  <si>
    <t>TL35 - KS34</t>
  </si>
  <si>
    <t>TL36 - TV22.1</t>
  </si>
  <si>
    <t>04/01</t>
  </si>
  <si>
    <t>KTN 29B - THT
NEW</t>
  </si>
  <si>
    <t>TL65 - THT14
SÂN PHÚ THỌ</t>
  </si>
  <si>
    <t>TL64 - THT23(THT14 cũ)
SÂN PHÚ THỌ</t>
  </si>
  <si>
    <t>TL36 - E569+(E570 cũ)</t>
  </si>
  <si>
    <t>TL09 - 583</t>
  </si>
  <si>
    <t>TL50 - KS32</t>
  </si>
  <si>
    <t>TL24 - KS29</t>
  </si>
  <si>
    <t>TL40 - 589 
NEW</t>
  </si>
  <si>
    <t xml:space="preserve">TL13 - E575 </t>
  </si>
  <si>
    <t>TL 33 - HN35</t>
  </si>
  <si>
    <t>05/01</t>
  </si>
  <si>
    <t>KTN27A1 - PHÚ THỌ</t>
  </si>
  <si>
    <t>KTN27A2 - PHÚ THỌ</t>
  </si>
  <si>
    <t>TL16 - KS36
SÂN PHÚ THỌ</t>
  </si>
  <si>
    <t>TL04 - THT22
SÂN PHÚ THỌ</t>
  </si>
  <si>
    <t xml:space="preserve"> </t>
  </si>
  <si>
    <t>TL35 - DNA93</t>
  </si>
  <si>
    <t>TL 06- TK11+TK10</t>
  </si>
  <si>
    <t>TL21 - LHS20+ LHS21+LHS22</t>
  </si>
  <si>
    <t>TL08 - E573</t>
  </si>
  <si>
    <t>TL44 - G155 (571 cũ)</t>
  </si>
  <si>
    <t>TL38 - TV24</t>
  </si>
  <si>
    <t>TL40 -
 BT28(BS)+BV45+K1-PC36+TCN02(ST)+144H1-C16</t>
  </si>
  <si>
    <t>06/01</t>
  </si>
  <si>
    <t>TEST ĐẦU VÀO
TTLK</t>
  </si>
  <si>
    <t xml:space="preserve"> 7 - 8 (15h15-16h45) </t>
  </si>
  <si>
    <t>08/01</t>
  </si>
  <si>
    <t>KTN27B1
SÂN PHÚ THỌ</t>
  </si>
  <si>
    <t>KTN27B2
SÂN PHÚ THỌ</t>
  </si>
  <si>
    <t>09/01</t>
  </si>
  <si>
    <t>10/01</t>
  </si>
  <si>
    <t>TL42 - 590</t>
  </si>
  <si>
    <t>11/01</t>
  </si>
  <si>
    <t>TL66 - THT 15(568)</t>
  </si>
  <si>
    <t>TL43 - 591</t>
  </si>
  <si>
    <t>12/01</t>
  </si>
  <si>
    <t>PV</t>
  </si>
  <si>
    <t>TL05 - TK13</t>
  </si>
  <si>
    <t xml:space="preserve"> 13/01</t>
  </si>
  <si>
    <t xml:space="preserve">            </t>
  </si>
  <si>
    <t>15/01</t>
  </si>
  <si>
    <t>16/01</t>
  </si>
  <si>
    <t>KTN 29A1 -P.201</t>
  </si>
  <si>
    <t xml:space="preserve">TL40 - 589 </t>
  </si>
  <si>
    <t>KTN 29A2 - LẦU 8</t>
  </si>
  <si>
    <t>TL48 - HR4
NEW</t>
  </si>
  <si>
    <t>17/01</t>
  </si>
  <si>
    <t>TL44 - G155 (E571cũ)</t>
  </si>
  <si>
    <t>18/01</t>
  </si>
  <si>
    <t>KTN 29B1 -  LẦU 8</t>
  </si>
  <si>
    <t>KTN 29B2 - P.201</t>
  </si>
  <si>
    <t>19/01</t>
  </si>
  <si>
    <t xml:space="preserve">TL30 - MAISUTEIZU 3 </t>
  </si>
  <si>
    <t xml:space="preserve"> 20/01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</si>
  <si>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</si>
  <si>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</si>
  <si>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</si>
  <si>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</si>
  <si>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</si>
  <si>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</si>
  <si>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</si>
  <si>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</si>
  <si>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</si>
  <si>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</si>
  <si>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</si>
  <si>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</si>
  <si>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</si>
  <si>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r>
      <t>[</t>
    </r>
    <r>
      <rPr>
        <b/>
        <sz val="45"/>
        <color rgb="FFFF0000"/>
        <rFont val="Arial"/>
        <family val="2"/>
      </rPr>
      <t>19/02/2024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02.2024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</si>
  <si>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22/01</t>
  </si>
  <si>
    <t>23/01</t>
  </si>
  <si>
    <t>TL12 - E595
NEW</t>
  </si>
  <si>
    <t>TL10 - E593
NEW</t>
  </si>
  <si>
    <t>24/01</t>
  </si>
  <si>
    <t>TL25 -LHS23</t>
  </si>
  <si>
    <t>TL 44.1 -DNA94</t>
  </si>
  <si>
    <t>25/01</t>
  </si>
  <si>
    <t xml:space="preserve">TL 44.2 -HUE27+DN96 </t>
  </si>
  <si>
    <t>26/01</t>
  </si>
  <si>
    <t>27/01</t>
  </si>
  <si>
    <t>29/01</t>
  </si>
  <si>
    <t>TL02-DNA95 
NEW</t>
  </si>
  <si>
    <t>30/01</t>
  </si>
  <si>
    <t>KTN 29A1 -Lầu 8</t>
  </si>
  <si>
    <t>KTN 29A2 - P.201</t>
  </si>
  <si>
    <t>KTN 30B -P.201 
NEW</t>
  </si>
  <si>
    <t>31/01</t>
  </si>
  <si>
    <t>01/02</t>
  </si>
  <si>
    <t>KTN 29B1 -  P.201</t>
  </si>
  <si>
    <t>TL 01-G.LA11+TV27
NEW</t>
  </si>
  <si>
    <t>KTN 29B2 - Lầu 8</t>
  </si>
  <si>
    <t>02/02</t>
  </si>
  <si>
    <t>KTN 30A -P.201 
NEW</t>
  </si>
  <si>
    <t>TL48 - HR4</t>
  </si>
  <si>
    <t>03/02</t>
  </si>
  <si>
    <t>19/02</t>
  </si>
  <si>
    <t>TL47 - PAIONIA</t>
  </si>
  <si>
    <t>20/02</t>
  </si>
  <si>
    <t>21/02</t>
  </si>
  <si>
    <t>TL 01-TV27</t>
  </si>
  <si>
    <t>22/02</t>
  </si>
  <si>
    <t>23/02</t>
  </si>
  <si>
    <t xml:space="preserve"> 24/02</t>
  </si>
  <si>
    <t>26/02</t>
  </si>
  <si>
    <t>TL10 - E593</t>
  </si>
  <si>
    <t>27/02</t>
  </si>
  <si>
    <t>KTN 30B -LẦU 8</t>
  </si>
  <si>
    <t>KTN 29A1 -LẦU 8</t>
  </si>
  <si>
    <t>28/02</t>
  </si>
  <si>
    <t>TL09 - 583
ONLINE</t>
  </si>
  <si>
    <t>TL11 - E577
ONLINE</t>
  </si>
  <si>
    <t>TL08 - E573
ONLINE</t>
  </si>
  <si>
    <t>29/02</t>
  </si>
  <si>
    <t>TL16 - KS36</t>
  </si>
  <si>
    <t>KTN 29B2 -   LẦU 8</t>
  </si>
  <si>
    <t>01/03</t>
  </si>
  <si>
    <t>KTN 30A -LẦU 8</t>
  </si>
  <si>
    <t xml:space="preserve">TL 06- TK11+TK10 </t>
  </si>
  <si>
    <t>TL12 - E595</t>
  </si>
  <si>
    <t>TL04 - THT22</t>
  </si>
  <si>
    <t xml:space="preserve">TL02-DNA95 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</si>
  <si>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</si>
  <si>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03.2024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</si>
  <si>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04/03</t>
  </si>
  <si>
    <t>05/03</t>
  </si>
  <si>
    <t>KTN 31A1,2 - P.201
NEW</t>
  </si>
  <si>
    <t>TL47 - PAIONIA1</t>
  </si>
  <si>
    <t>TL-20 - E594
NEW</t>
  </si>
  <si>
    <t>06/03</t>
  </si>
  <si>
    <t>KTN 32B1,2 - P.201
NEW</t>
  </si>
  <si>
    <t>TL14 - PAIONIA2</t>
  </si>
  <si>
    <t>07/03</t>
  </si>
  <si>
    <t>KTN 32A - P.201
NEW</t>
  </si>
  <si>
    <t>KTN 31B - P.201
NEW</t>
  </si>
  <si>
    <t>08/03</t>
  </si>
  <si>
    <t>TL24 - KS39
NEW</t>
  </si>
  <si>
    <t>TL18 - 592
NEW</t>
  </si>
  <si>
    <t>09/03</t>
  </si>
  <si>
    <t>11/03</t>
  </si>
  <si>
    <t>TL22 - 597
NEW</t>
  </si>
  <si>
    <t>12/03</t>
  </si>
  <si>
    <t>PHVĐ2
(6h30 - 9h)</t>
  </si>
  <si>
    <t>PHVĐ3
(15h20 - 17h30)</t>
  </si>
  <si>
    <t>TL23 - 598
NEW</t>
  </si>
  <si>
    <t>13/03</t>
  </si>
  <si>
    <t>TL03- THT21</t>
  </si>
  <si>
    <t>14/03</t>
  </si>
  <si>
    <t>PHVĐ1
(15h20 - 17h30)</t>
  </si>
  <si>
    <t>15/03</t>
  </si>
  <si>
    <t>PHVĐ1
(6h30 - 9h)</t>
  </si>
  <si>
    <t>16/03</t>
  </si>
  <si>
    <t>18/03</t>
  </si>
  <si>
    <t>TL24 - KS39</t>
  </si>
  <si>
    <t>TL18 - 592</t>
  </si>
  <si>
    <t>19/03</t>
  </si>
  <si>
    <t>KTN 31A1 - LẦU 8</t>
  </si>
  <si>
    <t>KTN 31A2 -P.201</t>
  </si>
  <si>
    <t>20/03</t>
  </si>
  <si>
    <t>KTN 32B1 - LẦU 8</t>
  </si>
  <si>
    <t>KTN 32B2 - P.201</t>
  </si>
  <si>
    <t>21/03</t>
  </si>
  <si>
    <t>KTN 32A - LẦU 8</t>
  </si>
  <si>
    <t>KTN 31B -LẦU 8</t>
  </si>
  <si>
    <t>22/03</t>
  </si>
  <si>
    <t>TL-20 - E594</t>
  </si>
  <si>
    <t>23/03</t>
  </si>
  <si>
    <t>25/03</t>
  </si>
  <si>
    <t>26/03</t>
  </si>
  <si>
    <t>27/03</t>
  </si>
  <si>
    <t>TL41 - KS33+ KS34</t>
  </si>
  <si>
    <t>28/03</t>
  </si>
  <si>
    <t>TL22 - 597</t>
  </si>
  <si>
    <t>TL23 - 598</t>
  </si>
  <si>
    <t>29/03</t>
  </si>
  <si>
    <t>TL40 -BT28(BS)+BV45</t>
  </si>
  <si>
    <t xml:space="preserve"> 30/03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</si>
  <si>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27/03/2024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04.2024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</si>
  <si>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 xml:space="preserve">  ĐÀO TẠO TRUNG TÂM LIÊN KẾT
ONLINE</t>
  </si>
  <si>
    <t>01/04</t>
  </si>
  <si>
    <t>TL46 - KS30</t>
  </si>
  <si>
    <t>TL53- KS35</t>
  </si>
  <si>
    <t>02/04</t>
  </si>
  <si>
    <t>KTN 31A2 - Lầu 8</t>
  </si>
  <si>
    <t>KTN 31A1 - P.201</t>
  </si>
  <si>
    <t>03/04</t>
  </si>
  <si>
    <t>KTN 32B1 - P.201</t>
  </si>
  <si>
    <t>KTN 32B2 - Lầu 8</t>
  </si>
  <si>
    <t>TL61 - E601
NEW</t>
  </si>
  <si>
    <t>04/04</t>
  </si>
  <si>
    <t>KTN 31B - lầu 8</t>
  </si>
  <si>
    <t>TL50 - E599
NEW</t>
  </si>
  <si>
    <t>TL 05 - DNA96 
NEW</t>
  </si>
  <si>
    <t>05/04</t>
  </si>
  <si>
    <t>TL06 - TV28 + HN36
NEW</t>
  </si>
  <si>
    <t>06/04</t>
  </si>
  <si>
    <t>08/04</t>
  </si>
  <si>
    <t>TL49 - KS40
NEW</t>
  </si>
  <si>
    <t>09/04</t>
  </si>
  <si>
    <t>KTN 33B - P.201
NEW</t>
  </si>
  <si>
    <t>10/04</t>
  </si>
  <si>
    <t>TL04 - DNA97
NEW</t>
  </si>
  <si>
    <t>TL03 - HUE28 + K1-PC65,PC64
NEW</t>
  </si>
  <si>
    <t>11/04</t>
  </si>
  <si>
    <t>TL21 - LHS23+ LHS21+LHS22</t>
  </si>
  <si>
    <t>12/04</t>
  </si>
  <si>
    <t>KTN 33A - P.201
NEW</t>
  </si>
  <si>
    <t>TL56 - E600
NEW</t>
  </si>
  <si>
    <t xml:space="preserve">TL02 - DNA95 </t>
  </si>
  <si>
    <t>13/04</t>
  </si>
  <si>
    <t>15/04</t>
  </si>
  <si>
    <t>16/04</t>
  </si>
  <si>
    <t>TL62 - E602
NEW</t>
  </si>
  <si>
    <t>TL29 - E607
NEW</t>
  </si>
  <si>
    <t>17/04</t>
  </si>
  <si>
    <t>KTN 32B1 - p.201</t>
  </si>
  <si>
    <t>KTN 32B2 - lầu 8</t>
  </si>
  <si>
    <t xml:space="preserve">TL 05 - DNA96 </t>
  </si>
  <si>
    <t>18/04</t>
  </si>
  <si>
    <t>NGHỈ LỄ</t>
  </si>
  <si>
    <t>19/04</t>
  </si>
  <si>
    <t>TL50 - E599</t>
  </si>
  <si>
    <t>TL61 - E601</t>
  </si>
  <si>
    <t>TL25 - LHS21 + LHS22 + LHS23</t>
  </si>
  <si>
    <t>TL 06 - TV28 + HN36</t>
  </si>
  <si>
    <t>TL 07 - BD59</t>
  </si>
  <si>
    <t>20/04</t>
  </si>
  <si>
    <t>22/04</t>
  </si>
  <si>
    <t>TL56 - E600</t>
  </si>
  <si>
    <t>TL49 - KS40</t>
  </si>
  <si>
    <t>23/04</t>
  </si>
  <si>
    <t>TL70 - E603
NEW</t>
  </si>
  <si>
    <t>KTN 33B -LẦU 8</t>
  </si>
  <si>
    <t>24/04</t>
  </si>
  <si>
    <t>TL31 - E605
NEW</t>
  </si>
  <si>
    <t>TL55 - E606
NEW</t>
  </si>
  <si>
    <t>TL03 - HUE28 + K1-PC65,PC64</t>
  </si>
  <si>
    <t>25/04</t>
  </si>
  <si>
    <t>KTN 32A - P.201</t>
  </si>
  <si>
    <t>26/04</t>
  </si>
  <si>
    <t>KTN 33A -LẦU 8</t>
  </si>
  <si>
    <t>TL04 - DNA97</t>
  </si>
  <si>
    <t xml:space="preserve"> 27/04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</si>
  <si>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15/05/2024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</si>
  <si>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29/04</t>
  </si>
  <si>
    <t>30/04</t>
  </si>
  <si>
    <t>01/05</t>
  </si>
  <si>
    <t>02/05</t>
  </si>
  <si>
    <t>TL29 - E607</t>
  </si>
  <si>
    <t>TL51 - TK15
NEW</t>
  </si>
  <si>
    <t>TL 09-DN97
NEW</t>
  </si>
  <si>
    <t>03/05</t>
  </si>
  <si>
    <t>TL62 - E602</t>
  </si>
  <si>
    <t>TL06 - TV28 + HN36</t>
  </si>
  <si>
    <t>04/05</t>
  </si>
  <si>
    <t>06/05</t>
  </si>
  <si>
    <t xml:space="preserve">TL 07 - BD59+ HUE28 </t>
  </si>
  <si>
    <t>TL8 - TV29
NEW</t>
  </si>
  <si>
    <t>07/05</t>
  </si>
  <si>
    <t>KTN 33B - LẦU 8</t>
  </si>
  <si>
    <t>08/05</t>
  </si>
  <si>
    <t>TL31 - E605</t>
  </si>
  <si>
    <t>TL71 - E606</t>
  </si>
  <si>
    <t>TL04 - DNA97+ K1-PC65,PC64</t>
  </si>
  <si>
    <t>09/05</t>
  </si>
  <si>
    <t>TL70 - E603</t>
  </si>
  <si>
    <t>10/05</t>
  </si>
  <si>
    <t>KTN 33A - LẦU 8</t>
  </si>
  <si>
    <t>11/05</t>
  </si>
  <si>
    <t>13/05</t>
  </si>
  <si>
    <t>14/05</t>
  </si>
  <si>
    <t>KTN34A1,2
NEW</t>
  </si>
  <si>
    <t>15/05</t>
  </si>
  <si>
    <t>KTN35B - P.201
NEW</t>
  </si>
  <si>
    <t>TL19 - KS41
NEW</t>
  </si>
  <si>
    <t>TL03- 609
NEW</t>
  </si>
  <si>
    <t>TL 09-DN97</t>
  </si>
  <si>
    <t>16/05</t>
  </si>
  <si>
    <t>KTN35A - P.201
NEW</t>
  </si>
  <si>
    <t>KTN34B1,2
NEW</t>
  </si>
  <si>
    <t>17/05</t>
  </si>
  <si>
    <t>TL01 - 608 
NEW</t>
  </si>
  <si>
    <t>TL 10 - AG01
NEW</t>
  </si>
  <si>
    <t>18/05</t>
  </si>
  <si>
    <t>20/05</t>
  </si>
  <si>
    <t>TL8 - TV29</t>
  </si>
  <si>
    <t>21/05</t>
  </si>
  <si>
    <t>TL08 - 611
NEW</t>
  </si>
  <si>
    <t>22/05</t>
  </si>
  <si>
    <t>TL11 - G.LA12+LA13+K1-PC35,37</t>
  </si>
  <si>
    <t>TL04 - 610 
NEW</t>
  </si>
  <si>
    <t>23/05</t>
  </si>
  <si>
    <t>24/05</t>
  </si>
  <si>
    <t xml:space="preserve"> 25/05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</si>
  <si>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11/06/2024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05&amp;6.2024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</si>
  <si>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</si>
  <si>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27/05</t>
  </si>
  <si>
    <t>TL32 - E585
ÂU CƠ</t>
  </si>
  <si>
    <t>TL-20 - E594
ÂU CƠ</t>
  </si>
  <si>
    <t>28/05</t>
  </si>
  <si>
    <t>KTN34A1
LẦU 8</t>
  </si>
  <si>
    <t>KTN34A2
LẦU 8</t>
  </si>
  <si>
    <t>TL24 - KS39
ÂU CƠ</t>
  </si>
  <si>
    <t>29/05</t>
  </si>
  <si>
    <t>KTN35B - LẦU 8</t>
  </si>
  <si>
    <t>TL62 - E602
ÂU CƠ</t>
  </si>
  <si>
    <t>TL43 - 591
ÂU CƠ</t>
  </si>
  <si>
    <t>TL51 - TK15</t>
  </si>
  <si>
    <t>TL19 - KS41
ÂU CƠ</t>
  </si>
  <si>
    <t>TL03- 609
ÂU CƠ</t>
  </si>
  <si>
    <t>30/05</t>
  </si>
  <si>
    <t>KTN35A - LẦU 8</t>
  </si>
  <si>
    <t>KTN34B1
LẦU 8</t>
  </si>
  <si>
    <t>KTN34B2
LẦU 8</t>
  </si>
  <si>
    <t>TL38 - KS37
ÂU CƠ</t>
  </si>
  <si>
    <t>TL37- E588
ÂU CƠ</t>
  </si>
  <si>
    <t>31/05</t>
  </si>
  <si>
    <t>TL42 - 590
ÂU CƠ</t>
  </si>
  <si>
    <t>TL01 - 608 
ÂU CƠ</t>
  </si>
  <si>
    <t>01/06</t>
  </si>
  <si>
    <t>03/06</t>
  </si>
  <si>
    <t>KTN36B - P.201
NEW</t>
  </si>
  <si>
    <t>TL56 - E600
ÂU CƠ</t>
  </si>
  <si>
    <t>TL40 - 589 
ÂU CƠ</t>
  </si>
  <si>
    <t>04/06</t>
  </si>
  <si>
    <t>KTN37B1,2 - P.201
NEW</t>
  </si>
  <si>
    <t>TL04 - 610 
ÂU CƠ</t>
  </si>
  <si>
    <t>TL10 - E593
ÂU CƠ</t>
  </si>
  <si>
    <t>TL07 - 613
NEW</t>
  </si>
  <si>
    <t>TL 10 - AG01</t>
  </si>
  <si>
    <t>05/06</t>
  </si>
  <si>
    <t>KTN36A - P.201
NEW</t>
  </si>
  <si>
    <t>TL31 - E605
ÂU CƠ</t>
  </si>
  <si>
    <t>TL12 - E595
ÂU CƠ</t>
  </si>
  <si>
    <t>06/06</t>
  </si>
  <si>
    <t>TL70 - E603
ÂU CƠ</t>
  </si>
  <si>
    <t>TL71 - E606
ÂU CƠ</t>
  </si>
  <si>
    <t>TL35 - KS42
NEW</t>
  </si>
  <si>
    <t>07/06</t>
  </si>
  <si>
    <t>KTN37A1,2 - P.201
NEW</t>
  </si>
  <si>
    <t>TL 06- TK11
ÂU CƠ</t>
  </si>
  <si>
    <t>TL08 - 611
ÂU CƠ</t>
  </si>
  <si>
    <t>TL49 - KS40
ÂU CƠ</t>
  </si>
  <si>
    <t>TL53- KS35
ÂU CƠ</t>
  </si>
  <si>
    <t>TL13 - TV30 
NEW</t>
  </si>
  <si>
    <t>TL12 - DNa98+HUE29
NEW</t>
  </si>
  <si>
    <t>08/06</t>
  </si>
  <si>
    <t>10/06</t>
  </si>
  <si>
    <t>11/06</t>
  </si>
  <si>
    <t>KTN34A1 - LẦU 8</t>
  </si>
  <si>
    <t>KTN34A2 - LẦU 8</t>
  </si>
  <si>
    <t>12/06</t>
  </si>
  <si>
    <t>13/06</t>
  </si>
  <si>
    <t>KTN34B1 - LẦU 8</t>
  </si>
  <si>
    <t>KTN34B2 - LẦU 8</t>
  </si>
  <si>
    <t>TL09 - 614
NEW</t>
  </si>
  <si>
    <t>14/06</t>
  </si>
  <si>
    <t>15/06</t>
  </si>
  <si>
    <t>17/06</t>
  </si>
  <si>
    <t>KTN36B
LẦU 8</t>
  </si>
  <si>
    <t>TL35 - KS42
ÂU CƠ</t>
  </si>
  <si>
    <t>18/06</t>
  </si>
  <si>
    <t>KTN37B2
LẦU 8</t>
  </si>
  <si>
    <t>KTN37B1
LẦU 8</t>
  </si>
  <si>
    <t>19/06</t>
  </si>
  <si>
    <t>KTN36A
LẦU 8</t>
  </si>
  <si>
    <t>TL07 - 613</t>
  </si>
  <si>
    <t>TL04 - K1-PC65,PC64</t>
  </si>
  <si>
    <t>20/06</t>
  </si>
  <si>
    <t xml:space="preserve">TL13 - TV30 </t>
  </si>
  <si>
    <t>TL12 - DNa98+HUE29</t>
  </si>
  <si>
    <t>21/06</t>
  </si>
  <si>
    <t>KTN37A1
LẦU 8</t>
  </si>
  <si>
    <t>KTN37A2
LẦU 8</t>
  </si>
  <si>
    <t xml:space="preserve"> 22/06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</si>
  <si>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03/07/2024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</si>
  <si>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24/06</t>
  </si>
  <si>
    <t>KTN38A1,2 - P.201
NEW</t>
  </si>
  <si>
    <t>25/06</t>
  </si>
  <si>
    <t>26/06</t>
  </si>
  <si>
    <t>TL14 - E616
NEW</t>
  </si>
  <si>
    <t>27/06</t>
  </si>
  <si>
    <t>TL14 - TV31
NEW</t>
  </si>
  <si>
    <t>28/06</t>
  </si>
  <si>
    <t>TL13 - E615
NEW</t>
  </si>
  <si>
    <t>TL51 - TK15+TK16</t>
  </si>
  <si>
    <t>KTN38B1,2 - P.201
NEW</t>
  </si>
  <si>
    <t>TL09 - 614</t>
  </si>
  <si>
    <t>TL11 - GXC1
ÂU CƠ</t>
  </si>
  <si>
    <t>TL02 - KS43
NEW</t>
  </si>
  <si>
    <t xml:space="preserve">TL06 - TV28 </t>
  </si>
  <si>
    <t>29/06</t>
  </si>
  <si>
    <t>01/07</t>
  </si>
  <si>
    <t>02/07</t>
  </si>
  <si>
    <t>TL12 - DNa98</t>
  </si>
  <si>
    <t>03/07</t>
  </si>
  <si>
    <t xml:space="preserve"> TL16 - DNa99+BD60
NEW</t>
  </si>
  <si>
    <t>TL15 - HN36+BT29
NEW</t>
  </si>
  <si>
    <t>04/07</t>
  </si>
  <si>
    <t>TL15 -E617
NEW</t>
  </si>
  <si>
    <t>TL17 - E618
NEW</t>
  </si>
  <si>
    <t>05/07</t>
  </si>
  <si>
    <t>TL 17 - ST07
NEW</t>
  </si>
  <si>
    <t>06/07</t>
  </si>
  <si>
    <t>08/07</t>
  </si>
  <si>
    <t>KTN38A1
LẦU 8</t>
  </si>
  <si>
    <t>KTN38A2
LẦU 8</t>
  </si>
  <si>
    <t>09/07</t>
  </si>
  <si>
    <t>10/07</t>
  </si>
  <si>
    <t>KTN39B - ÂU CƠ
NEW</t>
  </si>
  <si>
    <t>TL13 - E615
ÂU CƠ</t>
  </si>
  <si>
    <t>TL02 - KS43</t>
  </si>
  <si>
    <t>11/07</t>
  </si>
  <si>
    <t>KTN40B1,2 - ÂU CƠ
NEW</t>
  </si>
  <si>
    <t>KTN39A - ÂU CƠ
NEW</t>
  </si>
  <si>
    <t>TL14 - TV31</t>
  </si>
  <si>
    <t>12/07</t>
  </si>
  <si>
    <t>KTN38B1
LẦU 8</t>
  </si>
  <si>
    <t>KTN38B2
LÂÙ 8</t>
  </si>
  <si>
    <t>TL14 - E616
ÂU CƠ</t>
  </si>
  <si>
    <t>TL21 - Maisuteizu 4
ÂU CƠ</t>
  </si>
  <si>
    <t>13/07</t>
  </si>
  <si>
    <t>15/07</t>
  </si>
  <si>
    <t>16/07</t>
  </si>
  <si>
    <t>KTN40A1,2 - ÂU CƠ
NEW</t>
  </si>
  <si>
    <t>TL51 - TK16
201- 24AB</t>
  </si>
  <si>
    <t>17/07</t>
  </si>
  <si>
    <t xml:space="preserve"> TL16 - DNa99+BD60</t>
  </si>
  <si>
    <t>TL15 - HN36+BT29</t>
  </si>
  <si>
    <t>18/07</t>
  </si>
  <si>
    <t>TL15 -E617
ÂU CƠ</t>
  </si>
  <si>
    <t>19/07</t>
  </si>
  <si>
    <t>TL17 - E618</t>
  </si>
  <si>
    <t>TL 17 - ST07</t>
  </si>
  <si>
    <t xml:space="preserve"> 20/07</t>
  </si>
  <si>
    <t>TL25 - 619
ÂU CƠ</t>
  </si>
  <si>
    <t>TL28 -E621</t>
  </si>
  <si>
    <t>TL27- KS44 
ÂU CƠ</t>
  </si>
  <si>
    <t xml:space="preserve">  </t>
  </si>
  <si>
    <t>TL30 - E620
ÂU CƠ</t>
  </si>
  <si>
    <t>TL33 -E623</t>
  </si>
  <si>
    <t>TL26 - BD60+BD61</t>
  </si>
  <si>
    <t>TL 34 - E624
ÂU CƠ</t>
  </si>
  <si>
    <t>TL36- E626
ÂU CƠ</t>
  </si>
  <si>
    <t>TL22 - DNa100+AG02</t>
  </si>
  <si>
    <t>TL35 - E625 
ÂU CƠ</t>
  </si>
  <si>
    <t>TL37 - KS45</t>
  </si>
  <si>
    <t>TL25 - G.LA12</t>
  </si>
  <si>
    <t>TL51 - TK16</t>
  </si>
  <si>
    <t>TL10 - LHS24</t>
  </si>
  <si>
    <t>TL 28 - K1 - PC54+
K1-PC52</t>
  </si>
  <si>
    <t>TL12 - E628</t>
  </si>
  <si>
    <t>TL32 - KS46
ÂU CƠ</t>
  </si>
  <si>
    <t>TL11 - HR6</t>
  </si>
  <si>
    <t>TL 30- DN99+ST10</t>
  </si>
  <si>
    <t>TL21 - 629
ÂU CƠ</t>
  </si>
  <si>
    <t>TL18 - E630  
ÂU CƠ</t>
  </si>
  <si>
    <t xml:space="preserve">  TL29 - DN100+HN38+ST09+BD61(HS)</t>
  </si>
  <si>
    <t>TL 06- NH1+NH2
LẦU 8</t>
  </si>
  <si>
    <t>TL41 - TK17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</si>
  <si>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17/10/2024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10&amp;11.2024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</si>
  <si>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14/10</t>
  </si>
  <si>
    <t>KTN43B1
 ÂU CƠ</t>
  </si>
  <si>
    <t>KTN43B2
ÂU CƠ</t>
  </si>
  <si>
    <t>TL31 - TV35.1</t>
  </si>
  <si>
    <t>TL31 - TV35.2</t>
  </si>
  <si>
    <t>15/10</t>
  </si>
  <si>
    <t>KTN44A 
ÂU CƠ</t>
  </si>
  <si>
    <t>TL24 - TV34</t>
  </si>
  <si>
    <t>TL32 - TV36
NEW</t>
  </si>
  <si>
    <t>KTN - 45B - P201
NEW</t>
  </si>
  <si>
    <t>TL40 - E633 
NEW</t>
  </si>
  <si>
    <t>16/10</t>
  </si>
  <si>
    <t>TL22- E632
NEW</t>
  </si>
  <si>
    <t>TL23 - G159
NEW</t>
  </si>
  <si>
    <t>17/10</t>
  </si>
  <si>
    <t>KTN43A1
 ÂU CƠ</t>
  </si>
  <si>
    <t>KTN43A2
 ÂU CƠ</t>
  </si>
  <si>
    <t>KTN44B
 ÂU CƠ</t>
  </si>
  <si>
    <t>TL27-HUE 31+BT31</t>
  </si>
  <si>
    <t>18/10</t>
  </si>
  <si>
    <t>KTN - 45A - P201
NEW</t>
  </si>
  <si>
    <t>TL-20 - E631
NEW</t>
  </si>
  <si>
    <t>19/10</t>
  </si>
  <si>
    <t>21/10</t>
  </si>
  <si>
    <t>22/10</t>
  </si>
  <si>
    <t>KTN - 46B12 - ÂU CƠ
NEW</t>
  </si>
  <si>
    <t>TL40 - E633 + E636
ÂU CƠ</t>
  </si>
  <si>
    <t>TL42 - E634
NEW</t>
  </si>
  <si>
    <t>TL26 - TK14 (cũ)</t>
  </si>
  <si>
    <t>23/10</t>
  </si>
  <si>
    <t xml:space="preserve">TL23 - TV33 </t>
  </si>
  <si>
    <t>24/10</t>
  </si>
  <si>
    <t>TL 06- NH1+NH2
ÂU CƠ</t>
  </si>
  <si>
    <t>25/10</t>
  </si>
  <si>
    <t>KTN - 46A - ÂU CƠ
NEW</t>
  </si>
  <si>
    <t>TL05 - TK18
NEW</t>
  </si>
  <si>
    <t>26/10</t>
  </si>
  <si>
    <t>28/10</t>
  </si>
  <si>
    <t>29/10</t>
  </si>
  <si>
    <t>KTN - 45B 
LẦU 8</t>
  </si>
  <si>
    <t>TL32 - TV36</t>
  </si>
  <si>
    <t>30/10</t>
  </si>
  <si>
    <t>TL23 - G159</t>
  </si>
  <si>
    <t>31/10</t>
  </si>
  <si>
    <t>TL40 - E633 
ÂU CƠ</t>
  </si>
  <si>
    <t>TL16 - KS47 
NEW</t>
  </si>
  <si>
    <t>01/11</t>
  </si>
  <si>
    <t>KTN - 45A 
LẦU 8</t>
  </si>
  <si>
    <t>TL22- E632</t>
  </si>
  <si>
    <t>TL-20 - E631
ÂU CƠ</t>
  </si>
  <si>
    <t>02/11</t>
  </si>
  <si>
    <t>04/11</t>
  </si>
  <si>
    <t>05/11</t>
  </si>
  <si>
    <t>KTN - 46B1
ÂU CƠ</t>
  </si>
  <si>
    <t>KTN - 46B2
ÂU CƠ</t>
  </si>
  <si>
    <t>06/11</t>
  </si>
  <si>
    <t>TL23 - TV33</t>
  </si>
  <si>
    <t>07/11</t>
  </si>
  <si>
    <t>08/11</t>
  </si>
  <si>
    <t>TL42 - E634
ÂU CƠ</t>
  </si>
  <si>
    <t>KTN - 46A 
 ÂU CƠ</t>
  </si>
  <si>
    <t xml:space="preserve"> 09/11</t>
  </si>
  <si>
    <t>THỨ</t>
  </si>
  <si>
    <t>LỚP</t>
  </si>
  <si>
    <t>TIẾT</t>
  </si>
  <si>
    <t>GHI CHÚ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</si>
  <si>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</si>
  <si>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</si>
  <si>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</si>
  <si>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</si>
  <si>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</si>
  <si>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</si>
  <si>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</si>
  <si>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</si>
  <si>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</si>
  <si>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</si>
  <si>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</si>
  <si>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</si>
  <si>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</si>
  <si>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</si>
  <si>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</si>
  <si>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</si>
  <si>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</si>
  <si>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</si>
  <si>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</si>
  <si>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</si>
  <si>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</si>
  <si>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</si>
  <si>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</si>
  <si>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</si>
  <si>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</si>
  <si>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</si>
  <si>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</si>
  <si>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</si>
  <si>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</si>
  <si>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</si>
  <si>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</si>
  <si>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</si>
  <si>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</si>
  <si>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</si>
  <si>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</si>
  <si>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</si>
  <si>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</si>
  <si>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</si>
  <si>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</si>
  <si>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</si>
  <si>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</si>
  <si>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</si>
  <si>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</si>
  <si>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</si>
  <si>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</si>
  <si>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</si>
  <si>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</si>
  <si>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</si>
  <si>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</si>
  <si>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</si>
  <si>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</si>
  <si>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</si>
  <si>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</si>
  <si>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</si>
  <si>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</si>
  <si>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</si>
  <si>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</si>
  <si>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</si>
  <si>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</si>
  <si>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</si>
  <si>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</si>
  <si>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</si>
  <si>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</si>
  <si>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</si>
  <si>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</si>
  <si>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</si>
  <si>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</si>
  <si>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</si>
  <si>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</si>
  <si>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</si>
  <si>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</si>
  <si>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</si>
  <si>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</si>
  <si>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</si>
  <si>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</si>
  <si>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</si>
  <si>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</si>
  <si>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</si>
  <si>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</si>
  <si>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</si>
  <si>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</si>
  <si>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</si>
  <si>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</si>
  <si>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</si>
  <si>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</si>
  <si>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</si>
  <si>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</si>
  <si>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</si>
  <si>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</si>
  <si>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</si>
  <si>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</si>
  <si>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</si>
  <si>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</si>
  <si>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</si>
  <si>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</si>
  <si>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</si>
  <si>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</si>
  <si>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</si>
  <si>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</si>
  <si>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</si>
  <si>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</si>
  <si>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</si>
  <si>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</si>
  <si>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</si>
  <si>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</si>
  <si>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</si>
  <si>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</si>
  <si>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</si>
  <si>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</si>
  <si>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</si>
  <si>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</si>
  <si>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</si>
  <si>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</si>
  <si>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</si>
  <si>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</si>
  <si>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</si>
  <si>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</si>
  <si>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</si>
  <si>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</si>
  <si>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</si>
  <si>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</si>
  <si>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</si>
  <si>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</si>
  <si>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</si>
  <si>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</si>
  <si>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</si>
  <si>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</si>
  <si>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</si>
  <si>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</si>
  <si>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</si>
  <si>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</si>
  <si>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</si>
  <si>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</si>
  <si>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</si>
  <si>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</si>
  <si>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</si>
  <si>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</si>
  <si>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</si>
  <si>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</si>
  <si>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</si>
  <si>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</si>
  <si>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</si>
  <si>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</si>
  <si>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</si>
  <si>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</si>
  <si>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</si>
  <si>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</si>
  <si>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</si>
  <si>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</si>
  <si>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</si>
  <si>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</si>
  <si>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</si>
  <si>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</si>
  <si>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</si>
  <si>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</si>
  <si>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</si>
  <si>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</si>
  <si>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</si>
  <si>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</si>
  <si>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12.10</t>
  </si>
  <si>
    <t>05.10.2024 (1/2 AM)</t>
  </si>
  <si>
    <t>07.10 (1/2AM)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</si>
</sst>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14"/>
      <color rgb="FFFF0000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22222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E2ED5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320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1" fillId="14" borderId="4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11" fillId="14" borderId="5" xfId="0" quotePrefix="1" applyFont="1" applyFill="1" applyBorder="1" applyAlignment="1">
      <alignment vertical="center"/>
    </xf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12" fillId="22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0" fillId="5" borderId="4" xfId="0" applyFill="1" applyBorder="1"/>
    <xf numFmtId="0" fontId="33" fillId="0" borderId="4" xfId="0" applyFont="1" applyBorder="1"/>
    <xf numFmtId="0" fontId="33" fillId="0" borderId="4" xfId="0" applyFont="1" applyBorder="1" applyAlignment="1">
      <alignment horizontal="center" vertical="center"/>
    </xf>
    <xf numFmtId="0" fontId="0" fillId="0" borderId="20" xfId="0" applyBorder="1"/>
    <xf numFmtId="0" fontId="12" fillId="9" borderId="5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2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1" xfId="0" applyBorder="1"/>
    <xf numFmtId="0" fontId="11" fillId="6" borderId="4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16" borderId="2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 wrapText="1"/>
    </xf>
    <xf numFmtId="0" fontId="12" fillId="1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16" fontId="32" fillId="5" borderId="10" xfId="0" quotePrefix="1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23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2" xfId="0" quotePrefix="1" applyNumberFormat="1" applyFont="1" applyFill="1" applyBorder="1" applyAlignment="1">
      <alignment horizontal="center" vertical="center" wrapText="1"/>
    </xf>
    <xf numFmtId="0" fontId="20" fillId="0" borderId="31" xfId="0" applyFont="1" applyBorder="1"/>
    <xf numFmtId="0" fontId="23" fillId="5" borderId="32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/>
    </xf>
    <xf numFmtId="14" fontId="23" fillId="6" borderId="34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21" borderId="7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/>
    </xf>
    <xf numFmtId="0" fontId="12" fillId="16" borderId="2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16" fontId="23" fillId="9" borderId="23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14" fontId="23" fillId="6" borderId="33" xfId="0" quotePrefix="1" applyNumberFormat="1" applyFont="1" applyFill="1" applyBorder="1" applyAlignment="1">
      <alignment vertical="center"/>
    </xf>
    <xf numFmtId="0" fontId="22" fillId="19" borderId="34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wrapText="1"/>
    </xf>
    <xf numFmtId="0" fontId="12" fillId="21" borderId="25" xfId="0" applyFont="1" applyFill="1" applyBorder="1" applyAlignment="1">
      <alignment horizontal="center" vertical="center" wrapText="1"/>
    </xf>
    <xf numFmtId="0" fontId="12" fillId="21" borderId="23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1" fillId="7" borderId="1" xfId="0" quotePrefix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 wrapText="1"/>
    </xf>
    <xf numFmtId="0" fontId="12" fillId="2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9" fillId="0" borderId="0" xfId="0" applyFont="1"/>
    <xf numFmtId="0" fontId="12" fillId="8" borderId="3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 wrapText="1"/>
    </xf>
    <xf numFmtId="0" fontId="12" fillId="16" borderId="28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 wrapText="1"/>
    </xf>
    <xf numFmtId="0" fontId="40" fillId="26" borderId="4" xfId="0" applyFont="1" applyFill="1" applyBorder="1" applyAlignment="1">
      <alignment horizontal="center" wrapText="1"/>
    </xf>
    <xf numFmtId="0" fontId="40" fillId="26" borderId="3" xfId="0" applyFont="1" applyFill="1" applyBorder="1" applyAlignment="1">
      <alignment horizontal="center"/>
    </xf>
    <xf numFmtId="0" fontId="40" fillId="26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27" borderId="4" xfId="0" applyFont="1" applyFill="1" applyBorder="1" applyAlignment="1">
      <alignment horizontal="center" vertical="center" wrapText="1"/>
    </xf>
    <xf numFmtId="0" fontId="12" fillId="27" borderId="4" xfId="0" applyFont="1" applyFill="1" applyBorder="1" applyAlignment="1">
      <alignment horizontal="center" vertical="center"/>
    </xf>
    <xf numFmtId="0" fontId="40" fillId="23" borderId="4" xfId="0" applyFont="1" applyFill="1" applyBorder="1" applyAlignment="1">
      <alignment horizontal="center" wrapText="1"/>
    </xf>
    <xf numFmtId="0" fontId="40" fillId="28" borderId="4" xfId="0" applyFont="1" applyFill="1" applyBorder="1" applyAlignment="1">
      <alignment horizontal="center" wrapText="1"/>
    </xf>
    <xf numFmtId="0" fontId="40" fillId="28" borderId="3" xfId="0" applyFont="1" applyFill="1" applyBorder="1" applyAlignment="1">
      <alignment horizont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14" borderId="5" xfId="0" quotePrefix="1" applyFont="1" applyFill="1" applyBorder="1" applyAlignment="1">
      <alignment horizontal="center" vertical="center"/>
    </xf>
    <xf numFmtId="0" fontId="24" fillId="14" borderId="6" xfId="0" quotePrefix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7" borderId="5" xfId="0" quotePrefix="1" applyFont="1" applyFill="1" applyBorder="1" applyAlignment="1">
      <alignment horizontal="center" vertical="center"/>
    </xf>
    <xf numFmtId="0" fontId="24" fillId="7" borderId="6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14" borderId="35" xfId="0" quotePrefix="1" applyFont="1" applyFill="1" applyBorder="1" applyAlignment="1">
      <alignment horizontal="center" vertical="center"/>
    </xf>
    <xf numFmtId="0" fontId="11" fillId="14" borderId="25" xfId="0" quotePrefix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22" fillId="19" borderId="34" xfId="0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14" fontId="23" fillId="6" borderId="30" xfId="0" quotePrefix="1" applyNumberFormat="1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14" fontId="23" fillId="6" borderId="39" xfId="0" quotePrefix="1" applyNumberFormat="1" applyFont="1" applyFill="1" applyBorder="1" applyAlignment="1">
      <alignment horizontal="center" vertical="center"/>
    </xf>
    <xf numFmtId="14" fontId="23" fillId="6" borderId="42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2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6" fillId="10" borderId="4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center" vertic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82C37F"/>
      <color rgb="FFF6894C"/>
      <color rgb="FF53EF87"/>
      <color rgb="FFE2E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8A72-95E6-490F-ADA7-046D8BEC44DB}">
  <sheetPr>
    <pageSetUpPr fitToPage="1"/>
  </sheetPr>
  <dimension ref="A1:AD76"/>
  <sheetViews>
    <sheetView topLeftCell="A25" zoomScale="73" zoomScaleNormal="73" zoomScaleSheetLayoutView="77" workbookViewId="0">
      <selection activeCell="C41" sqref="C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16</v>
      </c>
      <c r="C4" s="86" t="s">
        <v>17</v>
      </c>
      <c r="D4" s="87" t="s">
        <v>18</v>
      </c>
      <c r="E4" s="86" t="s">
        <v>19</v>
      </c>
      <c r="F4" s="87" t="s">
        <v>20</v>
      </c>
      <c r="G4" s="42" t="s">
        <v>21</v>
      </c>
      <c r="H4" s="37" t="s">
        <v>22</v>
      </c>
      <c r="I4" s="86" t="s">
        <v>23</v>
      </c>
      <c r="J4" s="87" t="s">
        <v>24</v>
      </c>
      <c r="K4" s="22" t="s">
        <v>25</v>
      </c>
      <c r="L4" s="23" t="s">
        <v>20</v>
      </c>
      <c r="M4" s="7"/>
      <c r="N4" s="8"/>
      <c r="O4" s="9" t="s">
        <v>15</v>
      </c>
      <c r="P4" s="10" t="s">
        <v>16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27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27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22" t="s">
        <v>28</v>
      </c>
      <c r="H6" s="23" t="s">
        <v>22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32</v>
      </c>
      <c r="C7" s="7"/>
      <c r="D7" s="7"/>
      <c r="E7" s="90" t="s">
        <v>33</v>
      </c>
      <c r="F7" s="90" t="s">
        <v>20</v>
      </c>
      <c r="G7" s="43" t="s">
        <v>34</v>
      </c>
      <c r="H7" s="44" t="s">
        <v>20</v>
      </c>
      <c r="I7" s="43" t="s">
        <v>35</v>
      </c>
      <c r="J7" s="44" t="s">
        <v>20</v>
      </c>
      <c r="K7" s="7"/>
      <c r="L7" s="8"/>
      <c r="M7" s="7"/>
      <c r="N7" s="8"/>
      <c r="O7" s="243" t="s">
        <v>31</v>
      </c>
      <c r="P7" s="246" t="s">
        <v>32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86" t="s">
        <v>36</v>
      </c>
      <c r="D8" s="87" t="s">
        <v>24</v>
      </c>
      <c r="E8" s="7"/>
      <c r="F8" s="8"/>
      <c r="G8" s="42" t="s">
        <v>37</v>
      </c>
      <c r="H8" s="37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5"/>
      <c r="P8" s="248"/>
      <c r="Q8" s="11"/>
      <c r="R8" s="12"/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41</v>
      </c>
      <c r="C9" s="43" t="s">
        <v>42</v>
      </c>
      <c r="D9" s="44" t="s">
        <v>20</v>
      </c>
      <c r="E9" s="43" t="s">
        <v>43</v>
      </c>
      <c r="F9" s="44" t="s">
        <v>20</v>
      </c>
      <c r="G9" s="7"/>
      <c r="H9" s="7"/>
      <c r="I9" s="90" t="s">
        <v>44</v>
      </c>
      <c r="J9" s="90" t="s">
        <v>24</v>
      </c>
      <c r="K9" s="90" t="s">
        <v>45</v>
      </c>
      <c r="L9" s="90" t="s">
        <v>24</v>
      </c>
      <c r="M9" s="7"/>
      <c r="N9" s="8"/>
      <c r="O9" s="243" t="s">
        <v>40</v>
      </c>
      <c r="P9" s="246" t="s">
        <v>41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20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5" t="s">
        <v>51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54</v>
      </c>
      <c r="C11" s="7"/>
      <c r="D11" s="8"/>
      <c r="E11" s="7"/>
      <c r="F11" s="8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54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18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5" t="s">
        <v>58</v>
      </c>
      <c r="X12" s="16" t="s">
        <v>52</v>
      </c>
    </row>
    <row r="13" spans="1:25" s="13" customFormat="1" ht="37.5" customHeight="1" x14ac:dyDescent="0.25">
      <c r="A13" s="17" t="s">
        <v>59</v>
      </c>
      <c r="B13" s="41" t="s">
        <v>60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60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61</v>
      </c>
      <c r="C15" s="7"/>
      <c r="D15" s="8"/>
      <c r="E15" s="7"/>
      <c r="F15" s="8"/>
      <c r="G15" s="11"/>
      <c r="H15" s="8"/>
      <c r="I15" s="11"/>
      <c r="J15" s="8"/>
      <c r="K15" s="7"/>
      <c r="L15" s="8"/>
      <c r="M15" s="7"/>
      <c r="N15" s="8"/>
      <c r="O15" s="243" t="s">
        <v>15</v>
      </c>
      <c r="P15" s="246" t="s">
        <v>61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4.25" customHeight="1" x14ac:dyDescent="0.25">
      <c r="A16" s="239"/>
      <c r="B16" s="242"/>
      <c r="C16" s="7" t="s">
        <v>62</v>
      </c>
      <c r="D16" s="8"/>
      <c r="E16" s="7" t="s">
        <v>62</v>
      </c>
      <c r="F16" s="8"/>
      <c r="G16" s="7" t="s">
        <v>62</v>
      </c>
      <c r="H16" s="8"/>
      <c r="I16" s="7" t="s">
        <v>62</v>
      </c>
      <c r="J16" s="7"/>
      <c r="K16" s="7" t="s">
        <v>62</v>
      </c>
      <c r="L16" s="8"/>
      <c r="M16" s="7"/>
      <c r="N16" s="7"/>
      <c r="O16" s="245"/>
      <c r="P16" s="248"/>
      <c r="Q16" s="7" t="s">
        <v>62</v>
      </c>
      <c r="R16" s="12"/>
      <c r="S16" s="7" t="s">
        <v>62</v>
      </c>
      <c r="T16" s="12"/>
      <c r="U16" s="7" t="s">
        <v>62</v>
      </c>
      <c r="V16" s="12"/>
      <c r="W16" s="7" t="s">
        <v>62</v>
      </c>
      <c r="X16" s="12"/>
    </row>
    <row r="17" spans="1:30" s="13" customFormat="1" ht="46.5" customHeight="1" x14ac:dyDescent="0.25">
      <c r="A17" s="237" t="s">
        <v>26</v>
      </c>
      <c r="B17" s="240" t="s">
        <v>63</v>
      </c>
      <c r="C17" s="22" t="s">
        <v>64</v>
      </c>
      <c r="D17" s="23" t="s">
        <v>20</v>
      </c>
      <c r="E17" s="7"/>
      <c r="F17" s="8"/>
      <c r="G17" s="22" t="s">
        <v>65</v>
      </c>
      <c r="H17" s="23" t="s">
        <v>18</v>
      </c>
      <c r="I17" s="22" t="s">
        <v>66</v>
      </c>
      <c r="J17" s="22" t="s">
        <v>18</v>
      </c>
      <c r="K17" s="7"/>
      <c r="L17" s="8"/>
      <c r="M17" s="7"/>
      <c r="N17" s="8"/>
      <c r="O17" s="243" t="s">
        <v>26</v>
      </c>
      <c r="P17" s="246" t="s">
        <v>63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9"/>
      <c r="B18" s="242"/>
      <c r="C18" s="90" t="s">
        <v>67</v>
      </c>
      <c r="D18" s="90" t="s">
        <v>24</v>
      </c>
      <c r="E18" s="82" t="s">
        <v>68</v>
      </c>
      <c r="F18" s="81" t="s">
        <v>24</v>
      </c>
      <c r="G18" s="7"/>
      <c r="H18" s="8"/>
      <c r="I18" s="90" t="s">
        <v>69</v>
      </c>
      <c r="J18" s="90" t="s">
        <v>20</v>
      </c>
      <c r="K18" s="22" t="s">
        <v>70</v>
      </c>
      <c r="L18" s="23" t="s">
        <v>24</v>
      </c>
      <c r="M18" s="7"/>
      <c r="N18" s="7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71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43" t="s">
        <v>31</v>
      </c>
      <c r="P19" s="246" t="s">
        <v>71</v>
      </c>
      <c r="Q19" s="21"/>
      <c r="R19" s="12"/>
      <c r="S19" s="15" t="s">
        <v>72</v>
      </c>
      <c r="T19" s="16" t="s">
        <v>20</v>
      </c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73</v>
      </c>
      <c r="D20" s="23" t="s">
        <v>20</v>
      </c>
      <c r="E20" s="22" t="s">
        <v>74</v>
      </c>
      <c r="F20" s="23" t="s">
        <v>24</v>
      </c>
      <c r="G20" s="7"/>
      <c r="H20" s="8"/>
      <c r="I20" s="22" t="s">
        <v>75</v>
      </c>
      <c r="J20" s="23" t="s">
        <v>18</v>
      </c>
      <c r="K20" s="22" t="s">
        <v>76</v>
      </c>
      <c r="L20" s="22" t="s">
        <v>18</v>
      </c>
      <c r="M20" s="7"/>
      <c r="N20" s="8"/>
      <c r="O20" s="245"/>
      <c r="P20" s="248"/>
      <c r="Q20" s="11"/>
      <c r="R20" s="12"/>
      <c r="S20" s="15" t="s">
        <v>77</v>
      </c>
      <c r="T20" s="16" t="s">
        <v>52</v>
      </c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78</v>
      </c>
      <c r="C21" s="7"/>
      <c r="D21" s="7"/>
      <c r="E21" s="7"/>
      <c r="F21" s="7"/>
      <c r="G21" s="11"/>
      <c r="H21" s="8"/>
      <c r="I21" s="82" t="s">
        <v>79</v>
      </c>
      <c r="J21" s="44" t="s">
        <v>24</v>
      </c>
      <c r="K21" s="90" t="s">
        <v>80</v>
      </c>
      <c r="L21" s="94" t="s">
        <v>24</v>
      </c>
      <c r="M21" s="105" t="s">
        <v>81</v>
      </c>
      <c r="N21" s="94" t="s">
        <v>24</v>
      </c>
      <c r="O21" s="243" t="s">
        <v>40</v>
      </c>
      <c r="P21" s="246" t="s">
        <v>78</v>
      </c>
      <c r="Q21" s="89"/>
      <c r="R21" s="12"/>
      <c r="S21" s="7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82</v>
      </c>
      <c r="D22" s="22" t="s">
        <v>20</v>
      </c>
      <c r="E22" s="22" t="s">
        <v>83</v>
      </c>
      <c r="F22" s="23" t="s">
        <v>22</v>
      </c>
      <c r="G22" s="22" t="s">
        <v>84</v>
      </c>
      <c r="H22" s="23" t="s">
        <v>18</v>
      </c>
      <c r="I22" s="22" t="s">
        <v>85</v>
      </c>
      <c r="J22" s="23" t="s">
        <v>18</v>
      </c>
      <c r="K22" s="86" t="s">
        <v>86</v>
      </c>
      <c r="L22" s="87" t="s">
        <v>20</v>
      </c>
      <c r="M22" s="22" t="s">
        <v>87</v>
      </c>
      <c r="N22" s="23" t="s">
        <v>20</v>
      </c>
      <c r="O22" s="245"/>
      <c r="P22" s="248"/>
      <c r="Q22" s="11"/>
      <c r="R22" s="12"/>
      <c r="S22" s="15" t="s">
        <v>88</v>
      </c>
      <c r="T22" s="16" t="s">
        <v>52</v>
      </c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89</v>
      </c>
      <c r="C23" s="82" t="s">
        <v>90</v>
      </c>
      <c r="D23" s="44" t="s">
        <v>20</v>
      </c>
      <c r="E23" s="82" t="s">
        <v>91</v>
      </c>
      <c r="F23" s="44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43" t="s">
        <v>53</v>
      </c>
      <c r="P23" s="246" t="s">
        <v>89</v>
      </c>
      <c r="Q23" s="21"/>
      <c r="R23" s="12"/>
      <c r="S23" s="11"/>
      <c r="T23" s="12"/>
      <c r="U23" s="11"/>
      <c r="V23" s="12"/>
      <c r="W23" s="15" t="s">
        <v>95</v>
      </c>
      <c r="X23" s="16" t="s">
        <v>20</v>
      </c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22" t="s">
        <v>97</v>
      </c>
      <c r="F24" s="23" t="s">
        <v>22</v>
      </c>
      <c r="G24" s="22" t="s">
        <v>98</v>
      </c>
      <c r="H24" s="23" t="s">
        <v>24</v>
      </c>
      <c r="I24" s="7"/>
      <c r="J24" s="8"/>
      <c r="K24" s="22" t="s">
        <v>99</v>
      </c>
      <c r="L24" s="23" t="s">
        <v>24</v>
      </c>
      <c r="M24" s="7"/>
      <c r="N24" s="7"/>
      <c r="O24" s="245"/>
      <c r="P24" s="248"/>
      <c r="Q24" s="11"/>
      <c r="R24" s="12"/>
      <c r="S24" s="15" t="s">
        <v>100</v>
      </c>
      <c r="T24" s="16" t="s">
        <v>52</v>
      </c>
      <c r="U24" s="11"/>
      <c r="V24" s="12"/>
      <c r="W24" s="15" t="s">
        <v>101</v>
      </c>
      <c r="X24" s="100" t="s">
        <v>52</v>
      </c>
    </row>
    <row r="25" spans="1:30" s="13" customFormat="1" ht="40.5" customHeight="1" x14ac:dyDescent="0.25">
      <c r="A25" s="6" t="s">
        <v>59</v>
      </c>
      <c r="B25" s="40" t="s">
        <v>102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102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53" t="s">
        <v>105</v>
      </c>
      <c r="C27" s="7"/>
      <c r="D27" s="8"/>
      <c r="E27" s="11"/>
      <c r="F27" s="12"/>
      <c r="G27" s="82" t="s">
        <v>106</v>
      </c>
      <c r="H27" s="44" t="s">
        <v>20</v>
      </c>
      <c r="I27" s="82" t="s">
        <v>107</v>
      </c>
      <c r="J27" s="44" t="s">
        <v>20</v>
      </c>
      <c r="K27" s="7"/>
      <c r="L27" s="7"/>
      <c r="M27" s="7"/>
      <c r="N27" s="8"/>
      <c r="O27" s="255" t="s">
        <v>15</v>
      </c>
      <c r="P27" s="257" t="s">
        <v>105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54"/>
      <c r="C28" s="7"/>
      <c r="D28" s="8"/>
      <c r="E28" s="22" t="s">
        <v>56</v>
      </c>
      <c r="F28" s="23" t="s">
        <v>18</v>
      </c>
      <c r="G28" s="22" t="s">
        <v>29</v>
      </c>
      <c r="H28" s="23" t="s">
        <v>24</v>
      </c>
      <c r="I28" s="22" t="s">
        <v>23</v>
      </c>
      <c r="J28" s="23" t="s">
        <v>24</v>
      </c>
      <c r="K28" s="7"/>
      <c r="L28" s="8"/>
      <c r="M28" s="7"/>
      <c r="N28" s="7"/>
      <c r="O28" s="256"/>
      <c r="P28" s="25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53" t="s">
        <v>108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57" t="s">
        <v>108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54"/>
      <c r="C30" s="11"/>
      <c r="D30" s="12"/>
      <c r="E30" s="11"/>
      <c r="F30" s="12"/>
      <c r="G30" s="22" t="s">
        <v>48</v>
      </c>
      <c r="H30" s="23" t="s">
        <v>20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6"/>
      <c r="P30" s="258"/>
      <c r="Q30" s="73"/>
      <c r="R30" s="70"/>
      <c r="S30" s="11"/>
      <c r="T30" s="12"/>
      <c r="U30" s="11"/>
      <c r="V30" s="12"/>
      <c r="W30" s="7"/>
      <c r="X30" s="8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53" t="s">
        <v>109</v>
      </c>
      <c r="C31" s="69"/>
      <c r="D31" s="70"/>
      <c r="E31" s="42" t="s">
        <v>110</v>
      </c>
      <c r="F31" s="37" t="s">
        <v>20</v>
      </c>
      <c r="G31" s="7"/>
      <c r="H31" s="8"/>
      <c r="I31" s="7"/>
      <c r="J31" s="8"/>
      <c r="K31" s="7"/>
      <c r="L31" s="7"/>
      <c r="M31" s="7"/>
      <c r="N31" s="7"/>
      <c r="O31" s="255" t="s">
        <v>31</v>
      </c>
      <c r="P31" s="257" t="s">
        <v>109</v>
      </c>
      <c r="Q31" s="73"/>
      <c r="R31" s="70"/>
      <c r="S31" s="73"/>
      <c r="T31" s="70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54"/>
      <c r="C32" s="7"/>
      <c r="D32" s="8"/>
      <c r="E32" s="7"/>
      <c r="F32" s="8"/>
      <c r="G32" s="19" t="s">
        <v>28</v>
      </c>
      <c r="H32" s="20" t="s">
        <v>24</v>
      </c>
      <c r="I32" s="82" t="s">
        <v>38</v>
      </c>
      <c r="J32" s="81" t="s">
        <v>24</v>
      </c>
      <c r="K32" s="19" t="s">
        <v>30</v>
      </c>
      <c r="L32" s="20" t="s">
        <v>18</v>
      </c>
      <c r="M32" s="7"/>
      <c r="N32" s="8"/>
      <c r="O32" s="256"/>
      <c r="P32" s="258"/>
      <c r="Q32" s="11"/>
      <c r="R32" s="12"/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hidden="1" customHeight="1" x14ac:dyDescent="0.25">
      <c r="A33" s="237" t="s">
        <v>40</v>
      </c>
      <c r="B33" s="240" t="s">
        <v>111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43" t="s">
        <v>40</v>
      </c>
      <c r="P33" s="246" t="s">
        <v>111</v>
      </c>
      <c r="Q33" s="75"/>
      <c r="R33" s="72"/>
      <c r="S33" s="71"/>
      <c r="T33" s="72"/>
      <c r="U33" s="71"/>
      <c r="V33" s="72"/>
      <c r="W33" s="71"/>
      <c r="X33" s="7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1"/>
      <c r="C34" s="7"/>
      <c r="D34" s="8"/>
      <c r="E34" s="7"/>
      <c r="F34" s="8"/>
      <c r="G34" s="7"/>
      <c r="H34" s="8"/>
      <c r="I34" s="7"/>
      <c r="J34" s="7"/>
      <c r="K34" s="90" t="s">
        <v>112</v>
      </c>
      <c r="L34" s="90" t="s">
        <v>24</v>
      </c>
      <c r="M34" s="7"/>
      <c r="N34" s="8"/>
      <c r="O34" s="244"/>
      <c r="P34" s="247"/>
      <c r="Q34" s="75"/>
      <c r="R34" s="72"/>
      <c r="S34" s="71"/>
      <c r="T34" s="72"/>
      <c r="U34" s="71"/>
      <c r="V34" s="72"/>
      <c r="W34" s="71"/>
      <c r="X34" s="72"/>
      <c r="Y34" s="13"/>
      <c r="Z34" s="13"/>
      <c r="AA34" s="13"/>
      <c r="AB34" s="13"/>
      <c r="AC34" s="13"/>
      <c r="AD34" s="13"/>
    </row>
    <row r="35" spans="1:30" s="13" customFormat="1" ht="40.5" customHeight="1" x14ac:dyDescent="0.25">
      <c r="A35" s="239"/>
      <c r="B35" s="242"/>
      <c r="C35" s="42" t="s">
        <v>113</v>
      </c>
      <c r="D35" s="37" t="s">
        <v>24</v>
      </c>
      <c r="E35" s="82" t="s">
        <v>47</v>
      </c>
      <c r="F35" s="81" t="s">
        <v>18</v>
      </c>
      <c r="G35" s="7"/>
      <c r="H35" s="8"/>
      <c r="I35" s="22" t="s">
        <v>37</v>
      </c>
      <c r="J35" s="23" t="s">
        <v>18</v>
      </c>
      <c r="K35" s="22" t="s">
        <v>50</v>
      </c>
      <c r="L35" s="23" t="s">
        <v>18</v>
      </c>
      <c r="M35" s="7"/>
      <c r="N35" s="8"/>
      <c r="O35" s="245"/>
      <c r="P35" s="248"/>
      <c r="Q35" s="7"/>
      <c r="R35" s="8"/>
      <c r="S35" s="11" t="s">
        <v>94</v>
      </c>
      <c r="T35" s="12"/>
      <c r="U35" s="11"/>
      <c r="V35" s="12"/>
      <c r="W35" s="15" t="s">
        <v>51</v>
      </c>
      <c r="X35" s="16" t="s">
        <v>52</v>
      </c>
    </row>
    <row r="36" spans="1:30" s="13" customFormat="1" ht="36.75" customHeight="1" x14ac:dyDescent="0.25">
      <c r="A36" s="237" t="s">
        <v>53</v>
      </c>
      <c r="B36" s="240" t="s">
        <v>114</v>
      </c>
      <c r="C36" s="7"/>
      <c r="D36" s="7"/>
      <c r="E36" s="90" t="s">
        <v>33</v>
      </c>
      <c r="F36" s="90" t="s">
        <v>20</v>
      </c>
      <c r="G36" s="90" t="s">
        <v>69</v>
      </c>
      <c r="H36" s="90" t="s">
        <v>20</v>
      </c>
      <c r="I36" s="7"/>
      <c r="J36" s="8"/>
      <c r="K36" s="7"/>
      <c r="L36" s="7"/>
      <c r="M36" s="7"/>
      <c r="N36" s="8"/>
      <c r="O36" s="243" t="s">
        <v>53</v>
      </c>
      <c r="P36" s="246" t="s">
        <v>114</v>
      </c>
      <c r="Q36" s="11"/>
      <c r="R36" s="12"/>
      <c r="S36" s="11"/>
      <c r="T36" s="12"/>
      <c r="U36" s="11"/>
      <c r="V36" s="12"/>
      <c r="W36" s="11"/>
      <c r="X36" s="12"/>
    </row>
    <row r="37" spans="1:30" s="13" customFormat="1" ht="41.25" customHeight="1" x14ac:dyDescent="0.25">
      <c r="A37" s="239"/>
      <c r="B37" s="242"/>
      <c r="C37" s="22" t="s">
        <v>46</v>
      </c>
      <c r="D37" s="23" t="s">
        <v>24</v>
      </c>
      <c r="E37" s="7" t="s">
        <v>115</v>
      </c>
      <c r="F37" s="8"/>
      <c r="G37" s="22" t="s">
        <v>116</v>
      </c>
      <c r="H37" s="23" t="s">
        <v>22</v>
      </c>
      <c r="I37" s="22" t="s">
        <v>49</v>
      </c>
      <c r="J37" s="23" t="s">
        <v>18</v>
      </c>
      <c r="K37" s="7"/>
      <c r="L37" s="8"/>
      <c r="M37" s="7"/>
      <c r="N37" s="7"/>
      <c r="O37" s="245"/>
      <c r="P37" s="248"/>
      <c r="Q37" s="11"/>
      <c r="R37" s="12"/>
      <c r="S37" s="11"/>
      <c r="T37" s="12"/>
      <c r="U37" s="11"/>
      <c r="V37" s="12"/>
      <c r="W37" s="15" t="s">
        <v>58</v>
      </c>
      <c r="X37" s="16" t="s">
        <v>52</v>
      </c>
    </row>
    <row r="38" spans="1:30" s="13" customFormat="1" ht="40.5" customHeight="1" x14ac:dyDescent="0.25">
      <c r="A38" s="17" t="s">
        <v>59</v>
      </c>
      <c r="B38" s="55" t="s">
        <v>117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25" t="s">
        <v>59</v>
      </c>
      <c r="P38" s="59" t="s">
        <v>117</v>
      </c>
      <c r="Q38" s="11"/>
      <c r="R38" s="12"/>
      <c r="S38" s="14"/>
      <c r="T38" s="8"/>
      <c r="U38" s="24"/>
      <c r="V38" s="8"/>
      <c r="W38" s="14"/>
      <c r="X38" s="8"/>
    </row>
    <row r="39" spans="1:30" ht="24.95" customHeight="1" x14ac:dyDescent="0.25">
      <c r="A39" s="249" t="s">
        <v>3</v>
      </c>
      <c r="B39" s="250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49" t="s">
        <v>3</v>
      </c>
      <c r="P39" s="250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37" t="s">
        <v>15</v>
      </c>
      <c r="B40" s="240" t="s">
        <v>119</v>
      </c>
      <c r="C40" s="7"/>
      <c r="D40" s="8"/>
      <c r="E40" s="7"/>
      <c r="F40" s="8"/>
      <c r="G40" s="11"/>
      <c r="H40" s="8"/>
      <c r="I40" s="11"/>
      <c r="J40" s="8"/>
      <c r="K40" s="7"/>
      <c r="L40" s="7"/>
      <c r="M40" s="8"/>
      <c r="N40" s="8"/>
      <c r="O40" s="243" t="s">
        <v>15</v>
      </c>
      <c r="P40" s="246" t="s">
        <v>119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39"/>
      <c r="B41" s="242"/>
      <c r="C41" s="7"/>
      <c r="D41" s="8"/>
      <c r="E41" s="19" t="s">
        <v>97</v>
      </c>
      <c r="F41" s="20" t="s">
        <v>22</v>
      </c>
      <c r="G41" s="19" t="s">
        <v>65</v>
      </c>
      <c r="H41" s="20" t="s">
        <v>18</v>
      </c>
      <c r="I41" s="7"/>
      <c r="J41" s="8"/>
      <c r="K41" s="22" t="s">
        <v>87</v>
      </c>
      <c r="L41" s="23" t="s">
        <v>20</v>
      </c>
      <c r="M41" s="7"/>
      <c r="N41" s="7"/>
      <c r="O41" s="245"/>
      <c r="P41" s="248"/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37" t="s">
        <v>26</v>
      </c>
      <c r="B42" s="240" t="s">
        <v>120</v>
      </c>
      <c r="C42" s="7"/>
      <c r="D42" s="8"/>
      <c r="E42" s="82" t="s">
        <v>121</v>
      </c>
      <c r="F42" s="81" t="s">
        <v>20</v>
      </c>
      <c r="G42" s="7"/>
      <c r="H42" s="8"/>
      <c r="I42" s="7"/>
      <c r="J42" s="8"/>
      <c r="K42" s="42" t="s">
        <v>122</v>
      </c>
      <c r="L42" s="37" t="s">
        <v>20</v>
      </c>
      <c r="M42" s="11"/>
      <c r="N42" s="8"/>
      <c r="O42" s="243" t="s">
        <v>26</v>
      </c>
      <c r="P42" s="246" t="s">
        <v>120</v>
      </c>
      <c r="Q42" s="8"/>
      <c r="R42" s="8"/>
      <c r="S42" s="11"/>
      <c r="T42" s="12"/>
      <c r="U42" s="11"/>
      <c r="V42" s="12"/>
      <c r="W42" s="11"/>
      <c r="X42" s="12"/>
    </row>
    <row r="43" spans="1:30" s="13" customFormat="1" ht="46.5" customHeight="1" x14ac:dyDescent="0.25">
      <c r="A43" s="238"/>
      <c r="B43" s="241"/>
      <c r="C43" s="7"/>
      <c r="D43" s="7"/>
      <c r="E43" s="82" t="s">
        <v>123</v>
      </c>
      <c r="F43" s="81" t="s">
        <v>24</v>
      </c>
      <c r="H43" s="8"/>
      <c r="I43" s="86" t="s">
        <v>124</v>
      </c>
      <c r="J43" s="87" t="s">
        <v>24</v>
      </c>
      <c r="K43" s="22" t="s">
        <v>70</v>
      </c>
      <c r="L43" s="23" t="s">
        <v>22</v>
      </c>
      <c r="M43" s="11"/>
      <c r="N43" s="12"/>
      <c r="O43" s="244"/>
      <c r="P43" s="247"/>
      <c r="Q43" s="8"/>
      <c r="R43" s="8"/>
      <c r="S43" s="11"/>
      <c r="T43" s="12"/>
      <c r="U43" s="11"/>
      <c r="V43" s="12"/>
      <c r="W43" s="11"/>
      <c r="X43" s="12"/>
    </row>
    <row r="44" spans="1:30" s="13" customFormat="1" ht="40.5" customHeight="1" x14ac:dyDescent="0.25">
      <c r="A44" s="237" t="s">
        <v>31</v>
      </c>
      <c r="B44" s="240" t="s">
        <v>125</v>
      </c>
      <c r="C44" s="7"/>
      <c r="D44" s="7"/>
      <c r="E44" s="7"/>
      <c r="F44" s="7"/>
      <c r="G44" s="19" t="s">
        <v>93</v>
      </c>
      <c r="H44" s="20" t="s">
        <v>18</v>
      </c>
      <c r="I44" s="90" t="s">
        <v>92</v>
      </c>
      <c r="J44" s="90" t="s">
        <v>18</v>
      </c>
      <c r="K44" s="7"/>
      <c r="L44" s="8"/>
      <c r="M44" s="7"/>
      <c r="N44" s="8"/>
      <c r="O44" s="243" t="s">
        <v>31</v>
      </c>
      <c r="P44" s="246" t="s">
        <v>125</v>
      </c>
      <c r="Q44" s="7"/>
      <c r="R44" s="8"/>
      <c r="S44" s="11"/>
      <c r="T44" s="8"/>
      <c r="U44" s="8"/>
      <c r="V44" s="12"/>
      <c r="W44" s="11"/>
      <c r="X44" s="12"/>
    </row>
    <row r="45" spans="1:30" s="13" customFormat="1" ht="40.5" customHeight="1" x14ac:dyDescent="0.25">
      <c r="A45" s="238"/>
      <c r="B45" s="241"/>
      <c r="C45" s="7"/>
      <c r="D45" s="8"/>
      <c r="E45" s="22" t="s">
        <v>83</v>
      </c>
      <c r="F45" s="23" t="s">
        <v>22</v>
      </c>
      <c r="G45" s="7"/>
      <c r="H45" s="7"/>
      <c r="I45" s="22" t="s">
        <v>98</v>
      </c>
      <c r="J45" s="23" t="s">
        <v>24</v>
      </c>
      <c r="K45" s="22" t="s">
        <v>126</v>
      </c>
      <c r="L45" s="23" t="s">
        <v>24</v>
      </c>
      <c r="M45" s="7"/>
      <c r="N45" s="8"/>
      <c r="O45" s="244"/>
      <c r="P45" s="247"/>
      <c r="Q45" s="11"/>
      <c r="R45" s="12"/>
      <c r="S45" s="15" t="s">
        <v>72</v>
      </c>
      <c r="T45" s="16" t="s">
        <v>52</v>
      </c>
      <c r="U45" s="8"/>
      <c r="V45" s="12"/>
      <c r="W45" s="11"/>
      <c r="X45" s="12"/>
    </row>
    <row r="46" spans="1:30" s="13" customFormat="1" ht="40.5" customHeight="1" x14ac:dyDescent="0.25">
      <c r="A46" s="237" t="s">
        <v>40</v>
      </c>
      <c r="B46" s="240" t="s">
        <v>127</v>
      </c>
      <c r="D46" s="7"/>
      <c r="E46" s="7"/>
      <c r="F46" s="8"/>
      <c r="G46" s="82" t="s">
        <v>128</v>
      </c>
      <c r="H46" s="44" t="s">
        <v>20</v>
      </c>
      <c r="I46" s="11"/>
      <c r="J46" s="8"/>
      <c r="K46" s="90" t="s">
        <v>80</v>
      </c>
      <c r="L46" s="94" t="s">
        <v>24</v>
      </c>
      <c r="M46" s="105" t="s">
        <v>81</v>
      </c>
      <c r="N46" s="94" t="s">
        <v>24</v>
      </c>
      <c r="O46" s="243" t="s">
        <v>40</v>
      </c>
      <c r="P46" s="246" t="s">
        <v>127</v>
      </c>
      <c r="Q46" s="89"/>
      <c r="R46" s="8"/>
      <c r="S46" s="11"/>
      <c r="T46" s="8"/>
      <c r="U46" s="7"/>
      <c r="V46" s="8"/>
      <c r="W46" s="11"/>
      <c r="X46" s="12"/>
    </row>
    <row r="47" spans="1:30" s="13" customFormat="1" ht="40.5" customHeight="1" x14ac:dyDescent="0.25">
      <c r="A47" s="239"/>
      <c r="B47" s="242"/>
      <c r="C47" s="22" t="s">
        <v>75</v>
      </c>
      <c r="D47" s="23" t="s">
        <v>18</v>
      </c>
      <c r="E47" s="22" t="s">
        <v>64</v>
      </c>
      <c r="F47" s="23" t="s">
        <v>20</v>
      </c>
      <c r="G47" s="82" t="s">
        <v>129</v>
      </c>
      <c r="H47" s="44" t="s">
        <v>24</v>
      </c>
      <c r="I47" s="22" t="s">
        <v>85</v>
      </c>
      <c r="J47" s="23" t="s">
        <v>18</v>
      </c>
      <c r="K47" s="7"/>
      <c r="L47" s="8"/>
      <c r="M47" s="11"/>
      <c r="N47" s="12"/>
      <c r="O47" s="245"/>
      <c r="P47" s="248"/>
      <c r="Q47" s="11"/>
      <c r="R47" s="12"/>
      <c r="S47" s="102"/>
      <c r="T47" s="103"/>
      <c r="V47" s="12"/>
      <c r="W47" s="11"/>
      <c r="X47" s="12"/>
    </row>
    <row r="48" spans="1:30" s="13" customFormat="1" ht="40.5" customHeight="1" x14ac:dyDescent="0.25">
      <c r="A48" s="237" t="s">
        <v>53</v>
      </c>
      <c r="B48" s="240" t="s">
        <v>130</v>
      </c>
      <c r="C48" s="90" t="s">
        <v>67</v>
      </c>
      <c r="D48" s="90" t="s">
        <v>24</v>
      </c>
      <c r="E48" s="7"/>
      <c r="F48" s="7"/>
      <c r="G48" s="7"/>
      <c r="H48" s="8"/>
      <c r="I48" s="7"/>
      <c r="J48" s="7"/>
      <c r="K48" s="7"/>
      <c r="L48" s="7"/>
      <c r="M48" s="7"/>
      <c r="N48" s="7"/>
      <c r="O48" s="243" t="s">
        <v>53</v>
      </c>
      <c r="P48" s="246" t="s">
        <v>130</v>
      </c>
      <c r="Q48" s="7"/>
      <c r="R48" s="8"/>
      <c r="S48" s="7"/>
      <c r="T48" s="8"/>
      <c r="U48" s="11"/>
      <c r="V48" s="12"/>
      <c r="W48" s="11"/>
      <c r="X48" s="12"/>
    </row>
    <row r="49" spans="1:24" s="13" customFormat="1" ht="40.5" customHeight="1" x14ac:dyDescent="0.25">
      <c r="A49" s="238"/>
      <c r="B49" s="241"/>
      <c r="C49" s="19" t="s">
        <v>131</v>
      </c>
      <c r="D49" s="20" t="s">
        <v>20</v>
      </c>
      <c r="E49" s="7"/>
      <c r="F49" s="7"/>
      <c r="G49" s="7"/>
      <c r="H49" s="8"/>
      <c r="I49" s="7"/>
      <c r="J49" s="7"/>
      <c r="K49" s="7"/>
      <c r="L49" s="7"/>
      <c r="M49" s="7"/>
      <c r="N49" s="7"/>
      <c r="O49" s="244"/>
      <c r="P49" s="247"/>
      <c r="Q49" s="7"/>
      <c r="R49" s="8"/>
      <c r="S49" s="11"/>
      <c r="T49" s="12"/>
      <c r="U49" s="11"/>
      <c r="V49" s="12"/>
      <c r="W49" s="11"/>
      <c r="X49" s="12"/>
    </row>
    <row r="50" spans="1:24" s="13" customFormat="1" ht="69.75" customHeight="1" x14ac:dyDescent="0.25">
      <c r="A50" s="239"/>
      <c r="B50" s="242"/>
      <c r="C50" s="19" t="s">
        <v>96</v>
      </c>
      <c r="D50" s="20" t="s">
        <v>18</v>
      </c>
      <c r="E50" s="22" t="s">
        <v>82</v>
      </c>
      <c r="F50" s="22" t="s">
        <v>20</v>
      </c>
      <c r="G50" s="7"/>
      <c r="H50" s="8"/>
      <c r="I50" s="22" t="s">
        <v>66</v>
      </c>
      <c r="J50" s="23" t="s">
        <v>18</v>
      </c>
      <c r="K50" s="22" t="s">
        <v>76</v>
      </c>
      <c r="L50" s="23" t="s">
        <v>18</v>
      </c>
      <c r="M50" s="7"/>
      <c r="N50" s="8"/>
      <c r="O50" s="245"/>
      <c r="P50" s="248"/>
      <c r="Q50" s="7"/>
      <c r="R50" s="8"/>
      <c r="S50" s="15" t="s">
        <v>100</v>
      </c>
      <c r="T50" s="16" t="s">
        <v>52</v>
      </c>
      <c r="U50" s="11"/>
      <c r="V50" s="12"/>
      <c r="W50" s="15" t="s">
        <v>101</v>
      </c>
      <c r="X50" s="100" t="s">
        <v>52</v>
      </c>
    </row>
    <row r="51" spans="1:24" s="13" customFormat="1" ht="42.75" customHeight="1" x14ac:dyDescent="0.25">
      <c r="A51" s="17" t="s">
        <v>59</v>
      </c>
      <c r="B51" s="55" t="s">
        <v>132</v>
      </c>
      <c r="C51" s="7"/>
      <c r="D51" s="8"/>
      <c r="E51" s="7"/>
      <c r="F51" s="8"/>
      <c r="G51"/>
      <c r="H51" s="8"/>
      <c r="I51" s="7"/>
      <c r="J51" s="8"/>
      <c r="K51" s="7"/>
      <c r="L51" s="8"/>
      <c r="M51" s="11"/>
      <c r="N51" s="8"/>
      <c r="O51" s="25" t="s">
        <v>59</v>
      </c>
      <c r="P51" s="59" t="s">
        <v>132</v>
      </c>
      <c r="Q51" s="11"/>
      <c r="R51" s="12"/>
      <c r="S51" s="11"/>
      <c r="T51" s="8"/>
      <c r="U51" s="7"/>
      <c r="V51" s="8"/>
      <c r="W51" s="7"/>
      <c r="X51" s="8"/>
    </row>
    <row r="52" spans="1:24" ht="29.25" customHeight="1" x14ac:dyDescent="0.25">
      <c r="G52" s="99"/>
      <c r="I52" s="27" t="s">
        <v>133</v>
      </c>
      <c r="J52" s="27"/>
      <c r="K52" s="28" t="s">
        <v>3</v>
      </c>
      <c r="L52" s="28" t="s">
        <v>134</v>
      </c>
      <c r="M52" s="28" t="s">
        <v>3</v>
      </c>
      <c r="N52" s="28" t="s">
        <v>134</v>
      </c>
      <c r="O52" s="231" t="s">
        <v>135</v>
      </c>
      <c r="P52" s="231"/>
      <c r="Q52" s="28" t="s">
        <v>136</v>
      </c>
      <c r="R52" s="28" t="s">
        <v>3</v>
      </c>
      <c r="S52" s="28" t="s">
        <v>134</v>
      </c>
      <c r="T52" s="28" t="s">
        <v>135</v>
      </c>
    </row>
    <row r="53" spans="1:24" ht="29.25" customHeight="1" x14ac:dyDescent="0.25">
      <c r="E53" t="s">
        <v>94</v>
      </c>
      <c r="I53" s="29" t="s">
        <v>137</v>
      </c>
      <c r="J53" s="30"/>
      <c r="K53" s="31">
        <f>2*(COUNTIF($C$4:$J$13,"TRANG")+COUNTIF($Q$4:$X$13,"TRANG")-COUNTIF(G13:J13,"TRANG"))</f>
        <v>12</v>
      </c>
      <c r="L53" s="31">
        <f>2*(COUNTIF($M$4:$N$13,"TRANG")+COUNTIF(K4:L13,"TRANG"))</f>
        <v>4</v>
      </c>
      <c r="M53" s="31">
        <f>2*(COUNTIF($C$4:$J$13,"TRANG")+COUNTIF($Q$4:$X$13,"TRANG")-COUNTIF(I13:L13,"TRANG"))</f>
        <v>12</v>
      </c>
      <c r="N53" s="31">
        <f>2*(COUNTIF($M$4:$N$13,"TRANG")+COUNTIF(K4:L13,"TRANG"))</f>
        <v>4</v>
      </c>
      <c r="O53" s="232">
        <f>SUM(M53:N53)</f>
        <v>16</v>
      </c>
      <c r="P53" s="232"/>
      <c r="Q53" s="85" t="s">
        <v>137</v>
      </c>
      <c r="R53" s="31">
        <f t="shared" ref="R53:S57" si="0">M53+M59+M65+M71</f>
        <v>52</v>
      </c>
      <c r="S53" s="31">
        <f t="shared" si="0"/>
        <v>12</v>
      </c>
      <c r="T53" s="31">
        <f>SUM(R53:S53)</f>
        <v>64</v>
      </c>
    </row>
    <row r="54" spans="1:24" ht="29.25" customHeight="1" x14ac:dyDescent="0.25">
      <c r="I54" s="32" t="s">
        <v>138</v>
      </c>
      <c r="J54" s="33"/>
      <c r="K54" s="34">
        <f>2*(COUNTIF($C$4:$J$13,"UYÊN")+COUNTIF($Q$4:$X$13,"UYÊN")-COUNTIF(G13:J13,"UYÊN"))</f>
        <v>4</v>
      </c>
      <c r="L54" s="34">
        <f>2*(COUNTIF($M$4:$N$13,"UYÊN")+COUNTIF(K4:L13,"UYÊN"))</f>
        <v>0</v>
      </c>
      <c r="M54" s="34">
        <f>2*(COUNTIF($C$4:$J$13,"UYÊN")+COUNTIF($Q$4:$X$13,"UYÊN")-COUNTIF(I13:L13,"UYÊN"))</f>
        <v>4</v>
      </c>
      <c r="N54" s="34">
        <f>2*(COUNTIF($M$4:$N$13,"UYÊN")+COUNTIF(K4:L13,"UYÊN"))</f>
        <v>0</v>
      </c>
      <c r="O54" s="233">
        <f>SUM(M54:N54)</f>
        <v>4</v>
      </c>
      <c r="P54" s="233"/>
      <c r="Q54" s="56" t="s">
        <v>138</v>
      </c>
      <c r="R54" s="34">
        <f t="shared" si="0"/>
        <v>16</v>
      </c>
      <c r="S54" s="34">
        <f t="shared" si="0"/>
        <v>2</v>
      </c>
      <c r="T54" s="34">
        <f>SUM(R54:S54)</f>
        <v>18</v>
      </c>
    </row>
    <row r="55" spans="1:24" ht="29.25" customHeight="1" x14ac:dyDescent="0.25">
      <c r="I55" s="45" t="s">
        <v>139</v>
      </c>
      <c r="J55" s="46"/>
      <c r="K55" s="23">
        <f>2*(COUNTIF($C$4:$J$13,"NHU")+COUNTIF($Q$4:$X$13,"NHU")-COUNTIF(G13:J13,"NHU"))</f>
        <v>4</v>
      </c>
      <c r="L55" s="23">
        <f>2*(COUNTIF($M$4:$N$13,"NHU")+COUNTIF(K4:L13,"NHU"))</f>
        <v>0</v>
      </c>
      <c r="M55" s="23">
        <f>2*(COUNTIF($C$4:$J$13,"NHU")+COUNTIF($Q$4:$X$13,"NHU")-COUNTIF(I13:L13,"NHU"))</f>
        <v>4</v>
      </c>
      <c r="N55" s="23">
        <f>2*(COUNTIF($M$4:$N$13,"NHU")+COUNTIF(K4:L13,"NHU"))</f>
        <v>0</v>
      </c>
      <c r="O55" s="234">
        <f>SUM(M55:N55)</f>
        <v>4</v>
      </c>
      <c r="P55" s="234"/>
      <c r="Q55" s="57" t="s">
        <v>139</v>
      </c>
      <c r="R55" s="23">
        <f t="shared" si="0"/>
        <v>22</v>
      </c>
      <c r="S55" s="23">
        <f t="shared" si="0"/>
        <v>0</v>
      </c>
      <c r="T55" s="23">
        <f>SUM(R55:S55)</f>
        <v>22</v>
      </c>
    </row>
    <row r="56" spans="1:24" ht="29.25" customHeight="1" x14ac:dyDescent="0.25">
      <c r="G56" t="s">
        <v>94</v>
      </c>
      <c r="I56" s="35" t="s">
        <v>140</v>
      </c>
      <c r="J56" s="36"/>
      <c r="K56" s="18">
        <f>2*(COUNTIF($C$4:$J$13,"NGUYÊN")+COUNTIF($Q$4:$X$13,"NGUYÊN")-COUNTIF(G13:J13,"NGUYÊN"))</f>
        <v>12</v>
      </c>
      <c r="L56" s="18">
        <f>2*(COUNTIF($M$4:$N$13,"NGUYÊN")+COUNTIF(K3:L12,"NGUYÊN"))</f>
        <v>4</v>
      </c>
      <c r="M56" s="18">
        <f>2*(COUNTIF($C$4:$J$13,"NGUYÊN")+COUNTIF($Q$4:$X$13,"NGUYÊN")-COUNTIF(I13:L13,"NGUYÊN"))</f>
        <v>12</v>
      </c>
      <c r="N56" s="18">
        <f>2*(COUNTIF($M$4:$N$13,"NGUYÊN")+COUNTIF(K3:L12,"NGUYÊN"))</f>
        <v>4</v>
      </c>
      <c r="O56" s="235">
        <f>SUM(M56:N56)</f>
        <v>16</v>
      </c>
      <c r="P56" s="235"/>
      <c r="Q56" s="58" t="s">
        <v>140</v>
      </c>
      <c r="R56" s="18">
        <f t="shared" si="0"/>
        <v>42</v>
      </c>
      <c r="S56" s="18">
        <f t="shared" si="0"/>
        <v>22</v>
      </c>
      <c r="T56" s="18">
        <f>SUM(R56:S56)</f>
        <v>64</v>
      </c>
    </row>
    <row r="57" spans="1:24" ht="29.25" customHeight="1" x14ac:dyDescent="0.25">
      <c r="I57" s="47" t="s">
        <v>141</v>
      </c>
      <c r="J57" s="48"/>
      <c r="K57" s="49">
        <f>2*(COUNTIF($C$4:$J$13,"DÂN")+COUNTIF($Q$4:$X$13,"DÂN")-COUNTIF(G14:J14,"DÂN"))</f>
        <v>16</v>
      </c>
      <c r="L57" s="49">
        <f>2*(COUNTIF($M$4:$N$13,"DÂN")+COUNTIF(K4:L13,"DÂN"))</f>
        <v>2</v>
      </c>
      <c r="M57" s="49">
        <f>2*(COUNTIF($C$4:$J$13,"DÂN")+COUNTIF($Q$4:$X$13,"DÂN")-COUNTIF(I14:L14,"DÂN"))</f>
        <v>16</v>
      </c>
      <c r="N57" s="49">
        <f>2*(COUNTIF($M$4:$N$13,"DÂN")+COUNTIF(K4:L13,"DÂN"))</f>
        <v>2</v>
      </c>
      <c r="O57" s="230">
        <f>SUM(M57:N57)</f>
        <v>18</v>
      </c>
      <c r="P57" s="230"/>
      <c r="Q57" s="49" t="s">
        <v>141</v>
      </c>
      <c r="R57" s="49">
        <f t="shared" si="0"/>
        <v>54</v>
      </c>
      <c r="S57" s="49">
        <f t="shared" si="0"/>
        <v>10</v>
      </c>
      <c r="T57" s="49">
        <f>SUM(R57:S57)</f>
        <v>64</v>
      </c>
    </row>
    <row r="58" spans="1:24" ht="29.25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31" t="s">
        <v>135</v>
      </c>
      <c r="P58" s="231"/>
      <c r="U58" t="s">
        <v>143</v>
      </c>
    </row>
    <row r="59" spans="1:24" ht="29.25" customHeight="1" x14ac:dyDescent="0.25">
      <c r="I59" s="29" t="s">
        <v>137</v>
      </c>
      <c r="J59" s="30"/>
      <c r="K59" s="31">
        <f>2*(COUNTIF($C$15:$J$25,"TRANG")+COUNTIF($Q$15:$X$25,"TRANG")-COUNTIF(G25:J25,"TRANG"))</f>
        <v>16</v>
      </c>
      <c r="L59" s="31">
        <f>2*(COUNTIF($M$15:$N$25,"TRANG")+COUNTIF(K15:L25,"TRANG"))</f>
        <v>2</v>
      </c>
      <c r="M59" s="31">
        <f>2*(COUNTIF($C$15:$J$25,"TRANG")+COUNTIF($Q$15:$X$25,"TRANG")-COUNTIF(I25:L25,"TRANG"))</f>
        <v>16</v>
      </c>
      <c r="N59" s="31">
        <f>2*(COUNTIF($M$15:$N$25,"TRANG")+COUNTIF(K15:L25,"TRANG"))</f>
        <v>2</v>
      </c>
      <c r="O59" s="232">
        <f>SUM(M59:N59)</f>
        <v>18</v>
      </c>
      <c r="P59" s="232"/>
    </row>
    <row r="60" spans="1:24" ht="29.25" customHeight="1" x14ac:dyDescent="0.25">
      <c r="I60" s="32" t="s">
        <v>138</v>
      </c>
      <c r="J60" s="33"/>
      <c r="K60" s="56">
        <f>2*(COUNTIF($C$15:$J$25,"UYÊN")+COUNTIF($Q$15:$X$25,"UYÊN")-COUNTIF(G26:J26,"UYÊN"))</f>
        <v>6</v>
      </c>
      <c r="L60" s="34">
        <f>2*(COUNTIF($M$15:$N$25,"UYÊN")+COUNTIF(K15:L25,"UYÊN"))</f>
        <v>0</v>
      </c>
      <c r="M60" s="56">
        <f>2*(COUNTIF($C$15:$J$25,"UYÊN")+COUNTIF($Q$15:$X$25,"UYÊN")-COUNTIF(I26:L26,"UYÊN"))</f>
        <v>6</v>
      </c>
      <c r="N60" s="34">
        <f>2*(COUNTIF($M$15:$N$25,"UYÊN")+COUNTIF(K15:L25,"UYÊN"))</f>
        <v>0</v>
      </c>
      <c r="O60" s="233">
        <f>SUM(M60:N60)</f>
        <v>6</v>
      </c>
      <c r="P60" s="233"/>
    </row>
    <row r="61" spans="1:24" ht="29.25" customHeight="1" x14ac:dyDescent="0.4">
      <c r="H61" s="39"/>
      <c r="I61" s="45" t="s">
        <v>139</v>
      </c>
      <c r="J61" s="46"/>
      <c r="K61" s="57">
        <f>2*(COUNTIF($C$15:$J$25,"NHU")+COUNTIF($Q$15:$X$25,"NHU")-COUNTIF(G26:J28,"NHU"))</f>
        <v>8</v>
      </c>
      <c r="L61" s="23">
        <f>2*(COUNTIF($M$15:$N$25,"TUẤN")+COUNTIF(K15:L25,"TUẤN"))</f>
        <v>0</v>
      </c>
      <c r="M61" s="57">
        <f>2*(COUNTIF($C$15:$J$25,"NHU")+COUNTIF($Q$15:$X$25,"NHU")-COUNTIF(I26:L28,"NHU"))</f>
        <v>8</v>
      </c>
      <c r="N61" s="23">
        <f>2*(COUNTIF($M$15:$N$25,"NHU")+COUNTIF(K15:L25,"NHU"))</f>
        <v>0</v>
      </c>
      <c r="O61" s="234">
        <f>SUM(M61:N61)</f>
        <v>8</v>
      </c>
      <c r="P61" s="234"/>
    </row>
    <row r="62" spans="1:24" ht="29.25" customHeight="1" x14ac:dyDescent="0.4">
      <c r="H62" s="39"/>
      <c r="I62" s="35" t="s">
        <v>140</v>
      </c>
      <c r="J62" s="36"/>
      <c r="K62" s="58">
        <f>2*(COUNTIF($C$15:$J$25,"NGUYÊN")+COUNTIF($Q$15:$X$25,"NGUYÊN")-COUNTIF(G28:J29,"NGUYÊN"))</f>
        <v>6</v>
      </c>
      <c r="L62" s="18">
        <f>2*(COUNTIF($M$15:$N$25,"NGUYÊN")+COUNTIF(K14:L24,"NGUYÊN"))</f>
        <v>8</v>
      </c>
      <c r="M62" s="58">
        <f>2*(COUNTIF($C$15:$J$25,"NGUYÊN")+COUNTIF($Q$15:$X$25,"NGUYÊN")-COUNTIF(I28:L29,"NGUYÊN"))</f>
        <v>8</v>
      </c>
      <c r="N62" s="18">
        <f>2*(COUNTIF($M$15:$N$25,"NGUYÊN")+COUNTIF(K14:L24,"NGUYÊN"))</f>
        <v>8</v>
      </c>
      <c r="O62" s="235">
        <f>SUM(M62:N62)</f>
        <v>16</v>
      </c>
      <c r="P62" s="235"/>
    </row>
    <row r="63" spans="1:24" ht="29.25" customHeight="1" x14ac:dyDescent="0.4">
      <c r="H63" s="39"/>
      <c r="I63" s="47" t="s">
        <v>141</v>
      </c>
      <c r="J63" s="48"/>
      <c r="K63" s="84">
        <f>2*(COUNTIF($C$15:$J$25,"DÂN")+COUNTIF($Q$15:$X$25,"DÂN")-COUNTIF(G29:J30,"DÂN"))</f>
        <v>14</v>
      </c>
      <c r="L63" s="49">
        <f>2*(COUNTIF($M$15:$N$25,"DÂN")+COUNTIF(K15:L25,"DÂN"))</f>
        <v>4</v>
      </c>
      <c r="M63" s="84">
        <f>2*(COUNTIF($C$15:$J$25,"DÂN")+COUNTIF($Q$15:$X$25,"DÂN")-COUNTIF(I29:L30,"DÂN"))</f>
        <v>16</v>
      </c>
      <c r="N63" s="49">
        <f>2*(COUNTIF($M$15:$N$25,"DÂN")+COUNTIF(K15:L25,"DÂN"))</f>
        <v>4</v>
      </c>
      <c r="O63" s="230">
        <f>SUM(M63:N63)</f>
        <v>20</v>
      </c>
      <c r="P63" s="230"/>
    </row>
    <row r="64" spans="1:24" ht="29.25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31" t="s">
        <v>135</v>
      </c>
      <c r="P64" s="231"/>
    </row>
    <row r="65" spans="7:16" ht="29.25" customHeight="1" x14ac:dyDescent="0.25">
      <c r="G65" s="236"/>
      <c r="I65" s="29" t="s">
        <v>137</v>
      </c>
      <c r="J65" s="30"/>
      <c r="K65" s="31">
        <f>2*(COUNTIF($C$27:$J$38,"TRANG")+COUNTIF($Q$27:$X$38,"TRANG")-COUNTIF($G$38:$J$38,"TRANG"))</f>
        <v>10</v>
      </c>
      <c r="L65" s="31">
        <f>2*(COUNTIF($M$27:$N$38,"TRANG")+COUNTIF(K28:L38,"TRANG"))</f>
        <v>4</v>
      </c>
      <c r="M65" s="31">
        <f>2*(COUNTIF($C$27:$J$38,"TRANG")+COUNTIF($Q$27:$X$38,"TRANG")-COUNTIF($G$38:$J$38,"TRANG"))</f>
        <v>10</v>
      </c>
      <c r="N65" s="31">
        <f>2*(COUNTIF($M$27:$N$38,"TRANG")+COUNTIF(K28:L38,"TRANG"))</f>
        <v>4</v>
      </c>
      <c r="O65" s="232">
        <f>SUM(M65:N65)</f>
        <v>14</v>
      </c>
      <c r="P65" s="232"/>
    </row>
    <row r="66" spans="7:16" ht="29.25" customHeight="1" x14ac:dyDescent="0.25">
      <c r="G66" s="236"/>
      <c r="I66" s="32" t="s">
        <v>138</v>
      </c>
      <c r="J66" s="33"/>
      <c r="K66" s="34">
        <f>2*(COUNTIF($C$27:$J$38,"UYÊN")+COUNTIF($Q$27:$X$38,"UYÊN")-COUNTIF($G$38:$J$38,"UYÊN"))</f>
        <v>2</v>
      </c>
      <c r="L66" s="34">
        <f>2*(COUNTIF($M$27:$N$38,"UYÊN")+COUNTIF(K28:L38,"UYÊN"))</f>
        <v>0</v>
      </c>
      <c r="M66" s="34">
        <f>2*(COUNTIF($C$27:$J$38,"UYÊN")+COUNTIF($Q$27:$X$38,"UYÊN")-COUNTIF($G$38:$J$38,"UYÊN"))</f>
        <v>2</v>
      </c>
      <c r="N66" s="34">
        <f>2*(COUNTIF($M$27:$N$38,"UYÊN")+COUNTIF(K28:L38,"UYÊN"))</f>
        <v>0</v>
      </c>
      <c r="O66" s="233">
        <f>SUM(M66:N66)</f>
        <v>2</v>
      </c>
      <c r="P66" s="233"/>
    </row>
    <row r="67" spans="7:16" ht="29.25" customHeight="1" x14ac:dyDescent="0.25">
      <c r="G67" s="236"/>
      <c r="I67" s="45" t="s">
        <v>139</v>
      </c>
      <c r="J67" s="46"/>
      <c r="K67" s="23">
        <f>2*(COUNTIF($C$27:$J$38,"NHU")+COUNTIF($Q$27:$X$38,"NHU")-COUNTIF($G$38:$J$38,"NHU"))</f>
        <v>4</v>
      </c>
      <c r="L67" s="23">
        <f>2*(COUNTIF($M$27:$N$38,"TUẤN")+COUNTIF(K28:L38,"TUẤN"))</f>
        <v>0</v>
      </c>
      <c r="M67" s="23">
        <f>2*(COUNTIF($C$27:$J$38,"NHU")+COUNTIF($Q$27:$X$38,"NHU")-COUNTIF($G$38:$J$38,"NHU"))</f>
        <v>4</v>
      </c>
      <c r="N67" s="23">
        <f>2*(COUNTIF($M$27:$N$38,"NHU")+COUNTIF(K28:L38,"NHU"))</f>
        <v>0</v>
      </c>
      <c r="O67" s="234">
        <f>SUM(M67:N67)</f>
        <v>4</v>
      </c>
      <c r="P67" s="234"/>
    </row>
    <row r="68" spans="7:16" ht="29.25" customHeight="1" x14ac:dyDescent="0.25">
      <c r="G68" s="236"/>
      <c r="I68" s="35" t="s">
        <v>140</v>
      </c>
      <c r="J68" s="36"/>
      <c r="K68" s="18">
        <f>2*(COUNTIF($C$27:$J$38,"NGUYÊN")+COUNTIF($Q$27:$X$38,"NGUYÊN")-COUNTIF($G$38:$J$38,"NGUYÊN"))</f>
        <v>12</v>
      </c>
      <c r="L68" s="18">
        <f>2*(COUNTIF($M$27:$N$38,"NGUYÊN")+COUNTIF(K26:L37,"NGUYÊN"))</f>
        <v>4</v>
      </c>
      <c r="M68" s="18">
        <f>2*(COUNTIF($C$27:$J$38,"NGUYÊN")+COUNTIF($Q$27:$X$38,"NGUYÊN")-COUNTIF($G$38:$J$38,"NGUYÊN"))</f>
        <v>12</v>
      </c>
      <c r="N68" s="18">
        <f>2*(COUNTIF($M$27:$N$38,"NGUYÊN")+COUNTIF(K26:L37,"NGUYÊN"))</f>
        <v>4</v>
      </c>
      <c r="O68" s="235">
        <f>SUM(M68:N68)</f>
        <v>16</v>
      </c>
      <c r="P68" s="235"/>
    </row>
    <row r="69" spans="7:16" ht="29.25" customHeight="1" x14ac:dyDescent="0.25">
      <c r="G69" s="236"/>
      <c r="I69" s="47" t="s">
        <v>141</v>
      </c>
      <c r="J69" s="48"/>
      <c r="K69" s="49">
        <f>2*(COUNTIF($C$27:$J$38,"DÂN")+COUNTIF($Q$27:$X$38,"DÂN")-COUNTIF($G$38:$J$38,"DÂN"))</f>
        <v>12</v>
      </c>
      <c r="L69" s="49">
        <f>2*(COUNTIF($M$27:$N$38,"DÂN")+COUNTIF(K28:L38,"DÂN"))</f>
        <v>0</v>
      </c>
      <c r="M69" s="49">
        <f>2*(COUNTIF($C$27:$J$38,"DÂN")+COUNTIF($Q$27:$X$38,"DÂN")-COUNTIF($G$38:$J$38,"DÂN"))</f>
        <v>12</v>
      </c>
      <c r="N69" s="49">
        <f>2*(COUNTIF($M$27:$N$38,"DÂN")+COUNTIF(K28:L38,"DÂN"))</f>
        <v>0</v>
      </c>
      <c r="O69" s="230">
        <f>SUM(M69:N69)</f>
        <v>12</v>
      </c>
      <c r="P69" s="230"/>
    </row>
    <row r="70" spans="7:16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1" t="s">
        <v>135</v>
      </c>
      <c r="P70" s="231"/>
    </row>
    <row r="71" spans="7:16" ht="29.25" customHeight="1" x14ac:dyDescent="0.25">
      <c r="I71" s="29" t="s">
        <v>137</v>
      </c>
      <c r="J71" s="30"/>
      <c r="K71" s="31">
        <f>2*(COUNTIF($C$40:$J$51,"TRANG")+COUNTIF($Q$40:$X$51,"TRANG")-COUNTIF($G$51:$J$51,"TRANG"))</f>
        <v>14</v>
      </c>
      <c r="L71" s="31">
        <f>2*(COUNTIF($M$40:$N$51,"TRANG")+COUNTIF(K40:L51,"TRANG"))</f>
        <v>2</v>
      </c>
      <c r="M71" s="31">
        <f>2*(COUNTIF($C$40:$J$51,"TRANG")+COUNTIF($Q$40:$X$51,"TRANG")-COUNTIF($G$51:$J$51,"TRANG"))</f>
        <v>14</v>
      </c>
      <c r="N71" s="31">
        <f>2*(COUNTIF($M$40:$N$51,"TRANG")+COUNTIF(K40:L51,"TRANG"))</f>
        <v>2</v>
      </c>
      <c r="O71" s="232">
        <f>SUM(M71:N71)</f>
        <v>16</v>
      </c>
      <c r="P71" s="232"/>
    </row>
    <row r="72" spans="7:16" ht="29.25" customHeight="1" x14ac:dyDescent="0.25">
      <c r="I72" s="32" t="s">
        <v>138</v>
      </c>
      <c r="J72" s="33"/>
      <c r="K72" s="34">
        <f>2*(COUNTIF($C$40:$J$51,"UYÊN")+COUNTIF($Q$40:$X$51,"UYÊN")-COUNTIF($G$51:$J$51,"UYÊN"))</f>
        <v>4</v>
      </c>
      <c r="L72" s="34">
        <f>2*(COUNTIF($M$40:$N$51,"UYÊN")+COUNTIF(K40:L51,"UYÊN"))</f>
        <v>2</v>
      </c>
      <c r="M72" s="34">
        <f>2*(COUNTIF($C$40:$J$51,"UYÊN")+COUNTIF($Q$40:$X$51,"UYÊN")-COUNTIF($G$51:$J$51,"UYÊN"))</f>
        <v>4</v>
      </c>
      <c r="N72" s="34">
        <f>2*(COUNTIF($M$40:$N$51,"UYÊN")+COUNTIF(K40:L51,"UYÊN"))</f>
        <v>2</v>
      </c>
      <c r="O72" s="233">
        <f>SUM(M72:N72)</f>
        <v>6</v>
      </c>
      <c r="P72" s="233"/>
    </row>
    <row r="73" spans="7:16" ht="29.25" customHeight="1" x14ac:dyDescent="0.4">
      <c r="H73" s="39"/>
      <c r="I73" s="45" t="s">
        <v>139</v>
      </c>
      <c r="J73" s="46"/>
      <c r="K73" s="23">
        <f>2*(COUNTIF($C$40:$J$51,"NHU")+COUNTIF($Q$40:$X$51,"NHU")-COUNTIF($G$51:$J$51,"NHU"))</f>
        <v>6</v>
      </c>
      <c r="L73" s="23">
        <f>2*(COUNTIF($M$40:$N$51,"TUẤN")+COUNTIF(K40:L51,"TUẤN"))</f>
        <v>0</v>
      </c>
      <c r="M73" s="23">
        <f>2*(COUNTIF($C$40:$J$51,"NHU")+COUNTIF($Q$40:$X$51,"NHU")-COUNTIF($G$51:$J$51,"NHU"))</f>
        <v>6</v>
      </c>
      <c r="N73" s="23">
        <f>2*(COUNTIF($M$40:$N$51,"NHU")+COUNTIF(K40:L51,"NHU"))</f>
        <v>0</v>
      </c>
      <c r="O73" s="234">
        <f>SUM(M73:N73)</f>
        <v>6</v>
      </c>
      <c r="P73" s="234"/>
    </row>
    <row r="74" spans="7:16" ht="29.25" customHeight="1" x14ac:dyDescent="0.4">
      <c r="H74" s="39"/>
      <c r="I74" s="35" t="s">
        <v>140</v>
      </c>
      <c r="J74" s="36"/>
      <c r="K74" s="18">
        <f>2*(COUNTIF($C$40:$J$51,"NGUYÊN")+COUNTIF($Q$40:$X$51,"NGUYÊN")-COUNTIF($G$51:$J$51,"NGUYÊN"))</f>
        <v>10</v>
      </c>
      <c r="L74" s="18">
        <f>2*(COUNTIF($M$40:$N$51,"NGUYÊN")+COUNTIF(K39:L50,"NGUYÊN"))</f>
        <v>6</v>
      </c>
      <c r="M74" s="18">
        <f>2*(COUNTIF($C$40:$J$51,"NGUYÊN")+COUNTIF($Q$40:$X$51,"NGUYÊN")-COUNTIF($G$51:$J$51,"NGUYÊN"))</f>
        <v>10</v>
      </c>
      <c r="N74" s="18">
        <f>2*(COUNTIF($M$40:$N$51,"NGUYÊN")+COUNTIF(K39:L50,"NGUYÊN"))</f>
        <v>6</v>
      </c>
      <c r="O74" s="235">
        <f>SUM(M74:N74)</f>
        <v>16</v>
      </c>
      <c r="P74" s="235"/>
    </row>
    <row r="75" spans="7:16" ht="26.25" x14ac:dyDescent="0.4">
      <c r="H75" s="39"/>
      <c r="I75" s="47" t="s">
        <v>141</v>
      </c>
      <c r="J75" s="48"/>
      <c r="K75" s="49">
        <f>2*(COUNTIF($C$40:$J$51,"DÂN")+COUNTIF($Q$40:$X$51,"DÂN")-COUNTIF($G$51:$J$51,"DÂN"))</f>
        <v>10</v>
      </c>
      <c r="L75" s="49">
        <f>2*(COUNTIF($M$40:$N$51,"DÂN")+COUNTIF(K40:L51,"DÂN"))</f>
        <v>4</v>
      </c>
      <c r="M75" s="49">
        <f>2*(COUNTIF($C$40:$J$51,"DÂN")+COUNTIF($Q$40:$X$51,"DÂN")-COUNTIF($G$51:$J$51,"DÂN"))</f>
        <v>10</v>
      </c>
      <c r="N75" s="49">
        <f>2*(COUNTIF($M$40:$N$51,"DÂN")+COUNTIF(K40:L51,"DÂN"))</f>
        <v>4</v>
      </c>
      <c r="O75" s="230">
        <f>SUM(M75:N75)</f>
        <v>14</v>
      </c>
      <c r="P75" s="230"/>
    </row>
    <row r="76" spans="7:16" ht="26.25" x14ac:dyDescent="0.4">
      <c r="H76" s="39"/>
      <c r="I76" s="39"/>
      <c r="J76" s="13"/>
      <c r="K76" s="13"/>
      <c r="L76" s="13"/>
      <c r="M76" s="13"/>
      <c r="N76" s="13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5"/>
    <mergeCell ref="B33:B35"/>
    <mergeCell ref="O33:O35"/>
    <mergeCell ref="P33:P35"/>
    <mergeCell ref="A27:A28"/>
    <mergeCell ref="B27:B28"/>
    <mergeCell ref="O27:O28"/>
    <mergeCell ref="P27:P28"/>
    <mergeCell ref="A29:A30"/>
    <mergeCell ref="B29:B30"/>
    <mergeCell ref="O29:O30"/>
    <mergeCell ref="P29:P30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48:A50"/>
    <mergeCell ref="B48:B50"/>
    <mergeCell ref="O48:O50"/>
    <mergeCell ref="P48:P50"/>
    <mergeCell ref="O52:P52"/>
    <mergeCell ref="O53:P53"/>
    <mergeCell ref="A44:A45"/>
    <mergeCell ref="B44:B45"/>
    <mergeCell ref="O44:O45"/>
    <mergeCell ref="P44:P45"/>
    <mergeCell ref="A46:A47"/>
    <mergeCell ref="B46:B47"/>
    <mergeCell ref="O46:O47"/>
    <mergeCell ref="P46:P47"/>
    <mergeCell ref="G65:G69"/>
    <mergeCell ref="O65:P65"/>
    <mergeCell ref="O66:P66"/>
    <mergeCell ref="O67:P67"/>
    <mergeCell ref="O68:P68"/>
    <mergeCell ref="O54:P54"/>
    <mergeCell ref="O55:P55"/>
    <mergeCell ref="O56:P56"/>
    <mergeCell ref="O57:P57"/>
    <mergeCell ref="O58:P58"/>
    <mergeCell ref="O59:P59"/>
    <mergeCell ref="O75:P75"/>
    <mergeCell ref="O69:P69"/>
    <mergeCell ref="O70:P70"/>
    <mergeCell ref="O71:P71"/>
    <mergeCell ref="O72:P72"/>
    <mergeCell ref="O73:P73"/>
    <mergeCell ref="O74:P74"/>
    <mergeCell ref="O60:P60"/>
    <mergeCell ref="O61:P61"/>
    <mergeCell ref="O62:P62"/>
    <mergeCell ref="O63:P63"/>
    <mergeCell ref="O64:P64"/>
  </mergeCells>
  <phoneticPr fontId="31" type="noConversion"/>
  <pageMargins left="0.5" right="0" top="0" bottom="0" header="0.3" footer="0.3"/>
  <pageSetup paperSize="9" scale="2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316" t="s">
        <v>638</v>
      </c>
      <c r="C2" s="316"/>
      <c r="D2" s="316"/>
      <c r="E2" s="316"/>
      <c r="F2" s="316"/>
      <c r="G2" s="316"/>
      <c r="H2" s="316"/>
    </row>
    <row r="3" spans="1:8" x14ac:dyDescent="0.25">
      <c r="A3">
        <v>1</v>
      </c>
      <c r="B3" s="91" t="s">
        <v>639</v>
      </c>
      <c r="C3" s="91" t="s">
        <v>640</v>
      </c>
      <c r="D3" s="96"/>
      <c r="E3" s="95" t="s">
        <v>641</v>
      </c>
      <c r="F3" s="91"/>
      <c r="G3" s="91" t="s">
        <v>642</v>
      </c>
      <c r="H3" s="91" t="s">
        <v>643</v>
      </c>
    </row>
    <row r="4" spans="1:8" x14ac:dyDescent="0.25">
      <c r="A4">
        <v>2</v>
      </c>
      <c r="B4" s="91" t="s">
        <v>644</v>
      </c>
      <c r="C4" s="91" t="s">
        <v>645</v>
      </c>
      <c r="D4" s="96"/>
      <c r="E4" s="95" t="s">
        <v>641</v>
      </c>
      <c r="F4" s="91"/>
      <c r="G4" s="91" t="s">
        <v>646</v>
      </c>
      <c r="H4" s="91" t="s">
        <v>643</v>
      </c>
    </row>
    <row r="5" spans="1:8" x14ac:dyDescent="0.25">
      <c r="A5">
        <v>3</v>
      </c>
      <c r="B5" s="93" t="s">
        <v>647</v>
      </c>
      <c r="C5" s="93" t="s">
        <v>648</v>
      </c>
      <c r="D5" s="96"/>
      <c r="E5" s="93" t="s">
        <v>643</v>
      </c>
      <c r="F5" s="91"/>
      <c r="G5" s="91" t="s">
        <v>649</v>
      </c>
      <c r="H5" s="91" t="s">
        <v>643</v>
      </c>
    </row>
    <row r="6" spans="1:8" x14ac:dyDescent="0.25">
      <c r="A6">
        <v>4</v>
      </c>
      <c r="B6" s="93" t="s">
        <v>650</v>
      </c>
      <c r="C6" s="93" t="s">
        <v>651</v>
      </c>
      <c r="D6" s="96"/>
      <c r="E6" s="93" t="s">
        <v>643</v>
      </c>
      <c r="F6" s="91"/>
      <c r="G6" s="91" t="s">
        <v>652</v>
      </c>
      <c r="H6" s="91" t="s">
        <v>643</v>
      </c>
    </row>
    <row r="7" spans="1:8" x14ac:dyDescent="0.25">
      <c r="A7">
        <v>5</v>
      </c>
      <c r="B7" s="91" t="s">
        <v>653</v>
      </c>
      <c r="C7" s="91"/>
      <c r="D7" s="96"/>
      <c r="E7" s="95" t="s">
        <v>641</v>
      </c>
      <c r="F7" s="91" t="s">
        <v>654</v>
      </c>
      <c r="G7" s="91" t="s">
        <v>655</v>
      </c>
      <c r="H7" s="91" t="s">
        <v>643</v>
      </c>
    </row>
    <row r="8" spans="1:8" x14ac:dyDescent="0.25">
      <c r="A8">
        <v>6</v>
      </c>
      <c r="B8" s="92" t="s">
        <v>656</v>
      </c>
      <c r="C8" s="92"/>
      <c r="D8" s="96"/>
      <c r="E8" s="92"/>
      <c r="F8" s="92" t="s">
        <v>657</v>
      </c>
      <c r="G8" s="91" t="s">
        <v>658</v>
      </c>
      <c r="H8" s="91" t="s">
        <v>643</v>
      </c>
    </row>
    <row r="9" spans="1:8" x14ac:dyDescent="0.25">
      <c r="A9">
        <v>7</v>
      </c>
      <c r="B9" s="91" t="s">
        <v>659</v>
      </c>
      <c r="C9" s="91"/>
      <c r="D9" s="96"/>
      <c r="E9" s="95" t="s">
        <v>641</v>
      </c>
      <c r="F9" s="91" t="s">
        <v>660</v>
      </c>
      <c r="G9" s="91" t="s">
        <v>661</v>
      </c>
      <c r="H9" s="91" t="s">
        <v>643</v>
      </c>
    </row>
    <row r="10" spans="1:8" x14ac:dyDescent="0.25">
      <c r="A10">
        <v>8</v>
      </c>
      <c r="B10" s="93" t="s">
        <v>662</v>
      </c>
      <c r="C10" s="93"/>
      <c r="D10" s="96"/>
      <c r="E10" s="93" t="s">
        <v>643</v>
      </c>
      <c r="F10" s="91" t="s">
        <v>663</v>
      </c>
      <c r="G10" s="91" t="s">
        <v>664</v>
      </c>
      <c r="H10" s="91" t="s">
        <v>643</v>
      </c>
    </row>
    <row r="11" spans="1:8" x14ac:dyDescent="0.25">
      <c r="A11">
        <v>9</v>
      </c>
      <c r="B11" s="93" t="s">
        <v>665</v>
      </c>
      <c r="C11" s="93"/>
      <c r="D11" s="96"/>
      <c r="E11" s="93" t="s">
        <v>643</v>
      </c>
      <c r="F11" s="91" t="s">
        <v>666</v>
      </c>
      <c r="G11" s="91" t="s">
        <v>667</v>
      </c>
      <c r="H11" s="92" t="s">
        <v>657</v>
      </c>
    </row>
    <row r="12" spans="1:8" x14ac:dyDescent="0.25">
      <c r="A12">
        <v>10</v>
      </c>
      <c r="B12" s="93" t="s">
        <v>668</v>
      </c>
      <c r="C12" s="93"/>
      <c r="D12" s="96"/>
      <c r="E12" s="93" t="s">
        <v>643</v>
      </c>
      <c r="F12" s="91"/>
      <c r="G12" s="91" t="s">
        <v>669</v>
      </c>
      <c r="H12" s="91" t="s">
        <v>643</v>
      </c>
    </row>
    <row r="13" spans="1:8" x14ac:dyDescent="0.25">
      <c r="A13">
        <v>11</v>
      </c>
      <c r="B13" s="91" t="s">
        <v>670</v>
      </c>
      <c r="C13" s="91"/>
      <c r="D13" s="96" t="s">
        <v>671</v>
      </c>
      <c r="E13" s="95" t="s">
        <v>641</v>
      </c>
      <c r="F13" s="91"/>
      <c r="G13" s="91" t="s">
        <v>672</v>
      </c>
      <c r="H13" s="91" t="s">
        <v>643</v>
      </c>
    </row>
    <row r="14" spans="1:8" x14ac:dyDescent="0.25">
      <c r="A14">
        <v>12</v>
      </c>
      <c r="B14" s="93" t="s">
        <v>673</v>
      </c>
      <c r="C14" s="93"/>
      <c r="D14" s="96"/>
      <c r="E14" s="93" t="s">
        <v>643</v>
      </c>
      <c r="F14" s="91" t="s">
        <v>674</v>
      </c>
      <c r="G14" s="91" t="s">
        <v>675</v>
      </c>
      <c r="H14" s="91" t="s">
        <v>643</v>
      </c>
    </row>
    <row r="15" spans="1:8" x14ac:dyDescent="0.25">
      <c r="A15">
        <v>13</v>
      </c>
      <c r="B15" s="92" t="s">
        <v>676</v>
      </c>
      <c r="C15" s="92"/>
      <c r="D15" s="96"/>
      <c r="E15" s="92"/>
      <c r="F15" s="92" t="s">
        <v>657</v>
      </c>
      <c r="G15" s="91" t="s">
        <v>677</v>
      </c>
      <c r="H15" s="91" t="s">
        <v>643</v>
      </c>
    </row>
    <row r="16" spans="1:8" x14ac:dyDescent="0.25">
      <c r="A16">
        <v>14</v>
      </c>
      <c r="B16" s="91" t="s">
        <v>678</v>
      </c>
      <c r="C16" s="91"/>
      <c r="D16" s="96"/>
      <c r="E16" s="95" t="s">
        <v>641</v>
      </c>
      <c r="F16" s="91"/>
      <c r="G16" s="91"/>
      <c r="H16" s="91"/>
    </row>
    <row r="17" spans="1:8" x14ac:dyDescent="0.25">
      <c r="A17">
        <v>15</v>
      </c>
      <c r="B17" s="93" t="s">
        <v>679</v>
      </c>
      <c r="C17" s="93"/>
      <c r="D17" s="96"/>
      <c r="E17" s="93" t="s">
        <v>643</v>
      </c>
      <c r="F17" s="91"/>
      <c r="G17" s="91"/>
      <c r="H17" s="91"/>
    </row>
    <row r="18" spans="1:8" x14ac:dyDescent="0.25">
      <c r="A18">
        <v>16</v>
      </c>
      <c r="B18" s="91" t="s">
        <v>680</v>
      </c>
      <c r="C18" s="91"/>
      <c r="D18" s="96" t="s">
        <v>134</v>
      </c>
      <c r="E18" s="95"/>
      <c r="F18" s="91"/>
      <c r="G18" s="91"/>
      <c r="H18" s="91"/>
    </row>
    <row r="19" spans="1:8" x14ac:dyDescent="0.25">
      <c r="A19">
        <v>17</v>
      </c>
      <c r="B19" s="93" t="s">
        <v>681</v>
      </c>
      <c r="C19" s="93"/>
      <c r="D19" s="96"/>
      <c r="E19" s="93" t="s">
        <v>643</v>
      </c>
      <c r="F19" s="91"/>
      <c r="G19" s="91"/>
      <c r="H19" s="91"/>
    </row>
    <row r="20" spans="1:8" x14ac:dyDescent="0.25">
      <c r="A20">
        <v>18</v>
      </c>
      <c r="B20" s="91" t="s">
        <v>682</v>
      </c>
      <c r="C20" s="91"/>
      <c r="D20" s="96" t="s">
        <v>134</v>
      </c>
      <c r="E20" s="95" t="s">
        <v>641</v>
      </c>
      <c r="F20" s="91"/>
      <c r="G20" s="91"/>
      <c r="H20" s="91"/>
    </row>
    <row r="21" spans="1:8" x14ac:dyDescent="0.25">
      <c r="A21">
        <v>19</v>
      </c>
      <c r="B21" s="91" t="s">
        <v>683</v>
      </c>
      <c r="C21" s="91"/>
      <c r="D21" s="96" t="s">
        <v>134</v>
      </c>
      <c r="E21" s="95" t="s">
        <v>641</v>
      </c>
      <c r="F21" s="91"/>
      <c r="G21" s="91"/>
      <c r="H21" s="91"/>
    </row>
    <row r="22" spans="1:8" x14ac:dyDescent="0.25">
      <c r="A22">
        <v>20</v>
      </c>
      <c r="B22" s="92" t="s">
        <v>684</v>
      </c>
      <c r="C22" s="92"/>
      <c r="D22" s="96"/>
      <c r="E22" s="92"/>
      <c r="F22" s="92" t="s">
        <v>657</v>
      </c>
      <c r="G22" s="91"/>
      <c r="H22" s="91"/>
    </row>
    <row r="23" spans="1:8" x14ac:dyDescent="0.25">
      <c r="B23" s="91"/>
      <c r="C23" s="91"/>
      <c r="D23" s="96"/>
      <c r="E23" s="91"/>
      <c r="F23" s="91"/>
      <c r="G23" s="91"/>
      <c r="H23" s="91"/>
    </row>
  </sheetData>
  <mergeCells count="1">
    <mergeCell ref="B2:H2"/>
  </mergeCells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71"/>
  <sheetViews>
    <sheetView topLeftCell="A56" zoomScale="106" zoomScaleNormal="106" workbookViewId="0">
      <selection activeCell="F73" sqref="F73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17" t="s">
        <v>685</v>
      </c>
      <c r="C2" s="317"/>
      <c r="D2" s="317"/>
      <c r="E2" s="317"/>
      <c r="F2" s="317"/>
      <c r="G2" s="317"/>
    </row>
    <row r="3" spans="2:7" ht="36.75" customHeight="1" x14ac:dyDescent="0.25">
      <c r="B3" s="98" t="s">
        <v>686</v>
      </c>
      <c r="C3" s="98" t="s">
        <v>687</v>
      </c>
      <c r="D3" s="98" t="s">
        <v>688</v>
      </c>
      <c r="E3" s="98" t="s">
        <v>689</v>
      </c>
      <c r="F3" s="98" t="s">
        <v>690</v>
      </c>
      <c r="G3" s="98" t="s">
        <v>603</v>
      </c>
    </row>
    <row r="4" spans="2:7" ht="26.25" customHeight="1" x14ac:dyDescent="0.25">
      <c r="B4" s="97" t="s">
        <v>691</v>
      </c>
      <c r="C4" s="91" t="s">
        <v>692</v>
      </c>
      <c r="D4" s="91"/>
      <c r="E4" s="91" t="s">
        <v>693</v>
      </c>
      <c r="F4" s="91"/>
      <c r="G4" s="91"/>
    </row>
    <row r="5" spans="2:7" ht="64.5" customHeight="1" x14ac:dyDescent="0.25">
      <c r="B5" s="97" t="s">
        <v>694</v>
      </c>
      <c r="C5" s="104" t="s">
        <v>695</v>
      </c>
      <c r="D5" s="104" t="s">
        <v>696</v>
      </c>
      <c r="E5" s="91"/>
      <c r="F5" s="91" t="s">
        <v>697</v>
      </c>
      <c r="G5" s="91"/>
    </row>
    <row r="6" spans="2:7" ht="26.25" customHeight="1" x14ac:dyDescent="0.25">
      <c r="B6" s="97" t="s">
        <v>698</v>
      </c>
      <c r="C6" s="91" t="s">
        <v>699</v>
      </c>
      <c r="D6" s="91"/>
      <c r="E6" s="91"/>
      <c r="F6" s="91" t="s">
        <v>700</v>
      </c>
      <c r="G6" s="91"/>
    </row>
    <row r="7" spans="2:7" ht="26.25" customHeight="1" x14ac:dyDescent="0.25">
      <c r="B7" s="97" t="s">
        <v>701</v>
      </c>
      <c r="C7" s="91"/>
      <c r="D7" s="91" t="s">
        <v>702</v>
      </c>
      <c r="E7" s="91"/>
      <c r="F7" s="91" t="s">
        <v>703</v>
      </c>
      <c r="G7" s="91"/>
    </row>
    <row r="8" spans="2:7" ht="26.25" customHeight="1" x14ac:dyDescent="0.25">
      <c r="B8" s="97" t="s">
        <v>704</v>
      </c>
      <c r="C8" s="91" t="s">
        <v>705</v>
      </c>
      <c r="D8" s="91"/>
      <c r="E8" s="91"/>
      <c r="F8" s="91"/>
      <c r="G8" s="91"/>
    </row>
    <row r="9" spans="2:7" ht="27.75" customHeight="1" x14ac:dyDescent="0.4">
      <c r="B9" s="317" t="s">
        <v>706</v>
      </c>
      <c r="C9" s="317"/>
      <c r="D9" s="317"/>
      <c r="E9" s="317"/>
      <c r="F9" s="317"/>
      <c r="G9" s="317"/>
    </row>
    <row r="10" spans="2:7" ht="22.5" customHeight="1" x14ac:dyDescent="0.25">
      <c r="B10" s="98" t="s">
        <v>686</v>
      </c>
      <c r="C10" s="98" t="s">
        <v>707</v>
      </c>
      <c r="D10" s="98" t="s">
        <v>688</v>
      </c>
      <c r="E10" s="98" t="s">
        <v>689</v>
      </c>
      <c r="F10" s="98" t="s">
        <v>690</v>
      </c>
      <c r="G10" s="98" t="s">
        <v>603</v>
      </c>
    </row>
    <row r="11" spans="2:7" ht="27" customHeight="1" x14ac:dyDescent="0.25">
      <c r="B11" s="97" t="s">
        <v>691</v>
      </c>
      <c r="C11" s="104" t="s">
        <v>708</v>
      </c>
      <c r="D11" s="91"/>
      <c r="E11" s="91"/>
      <c r="F11" s="91" t="s">
        <v>709</v>
      </c>
      <c r="G11" s="91"/>
    </row>
    <row r="12" spans="2:7" ht="52.5" customHeight="1" x14ac:dyDescent="0.25">
      <c r="B12" s="97" t="s">
        <v>694</v>
      </c>
      <c r="C12" s="91" t="s">
        <v>710</v>
      </c>
      <c r="D12" s="104" t="s">
        <v>711</v>
      </c>
      <c r="E12" s="91"/>
      <c r="F12" s="91"/>
      <c r="G12" s="91"/>
    </row>
    <row r="13" spans="2:7" ht="26.25" customHeight="1" x14ac:dyDescent="0.25">
      <c r="B13" s="97" t="s">
        <v>698</v>
      </c>
      <c r="C13" s="91"/>
      <c r="D13" s="91"/>
      <c r="E13" s="91"/>
      <c r="F13" s="91"/>
      <c r="G13" s="91"/>
    </row>
    <row r="14" spans="2:7" ht="43.5" customHeight="1" x14ac:dyDescent="0.25">
      <c r="B14" s="97" t="s">
        <v>701</v>
      </c>
      <c r="C14" s="91"/>
      <c r="D14" s="104" t="s">
        <v>712</v>
      </c>
      <c r="E14" s="91"/>
      <c r="F14" s="91"/>
      <c r="G14" s="91"/>
    </row>
    <row r="15" spans="2:7" ht="26.25" customHeight="1" x14ac:dyDescent="0.25">
      <c r="B15" s="97" t="s">
        <v>704</v>
      </c>
      <c r="C15" s="91"/>
      <c r="D15" s="91" t="s">
        <v>713</v>
      </c>
      <c r="E15" s="91"/>
      <c r="F15" s="91"/>
      <c r="G15" s="91"/>
    </row>
    <row r="16" spans="2:7" ht="30" x14ac:dyDescent="0.4">
      <c r="B16" s="317" t="s">
        <v>714</v>
      </c>
      <c r="C16" s="317"/>
      <c r="D16" s="317"/>
      <c r="E16" s="317"/>
      <c r="F16" s="317"/>
      <c r="G16" s="317"/>
    </row>
    <row r="17" spans="2:7" x14ac:dyDescent="0.25">
      <c r="B17" s="98" t="s">
        <v>686</v>
      </c>
      <c r="C17" s="98" t="s">
        <v>707</v>
      </c>
      <c r="D17" s="98" t="s">
        <v>688</v>
      </c>
      <c r="E17" s="98" t="s">
        <v>689</v>
      </c>
      <c r="F17" s="98" t="s">
        <v>690</v>
      </c>
      <c r="G17" s="98" t="s">
        <v>603</v>
      </c>
    </row>
    <row r="18" spans="2:7" x14ac:dyDescent="0.25">
      <c r="B18" s="97" t="s">
        <v>691</v>
      </c>
      <c r="C18" s="104" t="s">
        <v>715</v>
      </c>
      <c r="D18" s="91"/>
      <c r="E18" s="91"/>
      <c r="F18" s="91"/>
      <c r="G18" s="91"/>
    </row>
    <row r="19" spans="2:7" x14ac:dyDescent="0.25">
      <c r="B19" s="97" t="s">
        <v>694</v>
      </c>
      <c r="C19" s="91"/>
      <c r="D19" s="104"/>
      <c r="E19" s="91"/>
      <c r="F19" s="91"/>
      <c r="G19" s="91"/>
    </row>
    <row r="20" spans="2:7" x14ac:dyDescent="0.25">
      <c r="B20" s="97" t="s">
        <v>698</v>
      </c>
      <c r="C20" s="91"/>
      <c r="D20" s="91"/>
      <c r="E20" s="91"/>
      <c r="F20" s="91"/>
      <c r="G20" s="91"/>
    </row>
    <row r="21" spans="2:7" x14ac:dyDescent="0.25">
      <c r="B21" s="97" t="s">
        <v>701</v>
      </c>
      <c r="C21" s="91"/>
      <c r="D21" s="104"/>
      <c r="E21" s="91"/>
      <c r="F21" s="91"/>
      <c r="G21" s="91"/>
    </row>
    <row r="22" spans="2:7" x14ac:dyDescent="0.25">
      <c r="B22" s="97" t="s">
        <v>704</v>
      </c>
      <c r="C22" s="91"/>
      <c r="D22" s="91"/>
      <c r="E22" s="91"/>
      <c r="F22" s="91"/>
      <c r="G22" s="91"/>
    </row>
    <row r="23" spans="2:7" ht="30" x14ac:dyDescent="0.4">
      <c r="B23" s="317" t="s">
        <v>716</v>
      </c>
      <c r="C23" s="317"/>
      <c r="D23" s="317"/>
      <c r="E23" s="317"/>
      <c r="F23" s="317"/>
      <c r="G23" s="317"/>
    </row>
    <row r="24" spans="2:7" ht="23.25" customHeight="1" x14ac:dyDescent="0.25">
      <c r="B24" s="98" t="s">
        <v>686</v>
      </c>
      <c r="C24" s="98" t="s">
        <v>707</v>
      </c>
      <c r="D24" s="98" t="s">
        <v>688</v>
      </c>
      <c r="E24" s="98" t="s">
        <v>689</v>
      </c>
      <c r="F24" s="98" t="s">
        <v>690</v>
      </c>
      <c r="G24" s="98" t="s">
        <v>603</v>
      </c>
    </row>
    <row r="25" spans="2:7" ht="24" customHeight="1" x14ac:dyDescent="0.25">
      <c r="B25" s="97" t="s">
        <v>691</v>
      </c>
      <c r="C25" s="104" t="s">
        <v>717</v>
      </c>
      <c r="D25" s="91"/>
      <c r="E25" s="91"/>
      <c r="F25" s="91"/>
      <c r="G25" s="91"/>
    </row>
    <row r="26" spans="2:7" ht="30" customHeight="1" x14ac:dyDescent="0.25">
      <c r="B26" s="97" t="s">
        <v>694</v>
      </c>
      <c r="C26" s="104" t="s">
        <v>718</v>
      </c>
      <c r="D26" s="104" t="s">
        <v>719</v>
      </c>
      <c r="E26" s="91"/>
      <c r="F26" s="91"/>
      <c r="G26" s="91"/>
    </row>
    <row r="27" spans="2:7" ht="24" customHeight="1" x14ac:dyDescent="0.25">
      <c r="B27" s="97" t="s">
        <v>698</v>
      </c>
      <c r="C27" s="91"/>
      <c r="D27" s="91"/>
      <c r="E27" s="91"/>
      <c r="F27" s="91"/>
      <c r="G27" s="91"/>
    </row>
    <row r="28" spans="2:7" ht="24" customHeight="1" x14ac:dyDescent="0.25">
      <c r="B28" s="97" t="s">
        <v>701</v>
      </c>
      <c r="C28" s="91"/>
      <c r="D28" s="104" t="s">
        <v>720</v>
      </c>
      <c r="E28" s="91"/>
      <c r="F28" s="91" t="s">
        <v>721</v>
      </c>
      <c r="G28" s="91"/>
    </row>
    <row r="29" spans="2:7" ht="24" customHeight="1" x14ac:dyDescent="0.25">
      <c r="B29" s="97" t="s">
        <v>704</v>
      </c>
      <c r="C29" s="91"/>
      <c r="D29" s="91"/>
      <c r="E29" s="91"/>
      <c r="F29" s="91"/>
      <c r="G29" s="91"/>
    </row>
    <row r="30" spans="2:7" ht="30" x14ac:dyDescent="0.4">
      <c r="B30" s="317" t="s">
        <v>722</v>
      </c>
      <c r="C30" s="317"/>
      <c r="D30" s="317"/>
      <c r="E30" s="317"/>
      <c r="F30" s="317"/>
      <c r="G30" s="317"/>
    </row>
    <row r="31" spans="2:7" ht="20.25" customHeight="1" x14ac:dyDescent="0.25">
      <c r="B31" s="98" t="s">
        <v>686</v>
      </c>
      <c r="C31" s="98" t="s">
        <v>707</v>
      </c>
      <c r="D31" s="98" t="s">
        <v>688</v>
      </c>
      <c r="E31" s="98" t="s">
        <v>689</v>
      </c>
      <c r="F31" s="98" t="s">
        <v>690</v>
      </c>
      <c r="G31" s="98" t="s">
        <v>603</v>
      </c>
    </row>
    <row r="32" spans="2:7" ht="27" customHeight="1" x14ac:dyDescent="0.25">
      <c r="B32" s="97" t="s">
        <v>691</v>
      </c>
      <c r="C32" s="104"/>
      <c r="D32" s="91"/>
      <c r="E32" s="91" t="s">
        <v>723</v>
      </c>
      <c r="F32" s="91"/>
      <c r="G32" s="91"/>
    </row>
    <row r="33" spans="2:7" ht="27" customHeight="1" x14ac:dyDescent="0.25">
      <c r="B33" s="97" t="s">
        <v>694</v>
      </c>
      <c r="C33" s="104" t="s">
        <v>724</v>
      </c>
      <c r="D33" s="104" t="s">
        <v>725</v>
      </c>
      <c r="E33" s="91"/>
      <c r="F33" s="91"/>
      <c r="G33" s="91"/>
    </row>
    <row r="34" spans="2:7" ht="27" customHeight="1" x14ac:dyDescent="0.25">
      <c r="B34" s="97" t="s">
        <v>698</v>
      </c>
      <c r="C34" s="91" t="s">
        <v>726</v>
      </c>
      <c r="D34" s="91"/>
      <c r="E34" s="91"/>
      <c r="F34" s="91"/>
      <c r="G34" s="91"/>
    </row>
    <row r="35" spans="2:7" ht="41.25" customHeight="1" x14ac:dyDescent="0.25">
      <c r="B35" s="97" t="s">
        <v>701</v>
      </c>
      <c r="C35" s="104" t="s">
        <v>727</v>
      </c>
      <c r="D35" s="104" t="s">
        <v>728</v>
      </c>
      <c r="E35" s="91"/>
      <c r="F35" s="91"/>
      <c r="G35" s="91"/>
    </row>
    <row r="36" spans="2:7" ht="27" customHeight="1" x14ac:dyDescent="0.25">
      <c r="B36" s="97" t="s">
        <v>704</v>
      </c>
      <c r="C36" s="91"/>
      <c r="D36" s="91" t="s">
        <v>729</v>
      </c>
      <c r="E36" s="91" t="s">
        <v>730</v>
      </c>
      <c r="F36" s="91"/>
      <c r="G36" s="91"/>
    </row>
    <row r="37" spans="2:7" ht="30" x14ac:dyDescent="0.4">
      <c r="B37" s="317" t="s">
        <v>731</v>
      </c>
      <c r="C37" s="317"/>
      <c r="D37" s="317"/>
      <c r="E37" s="317"/>
      <c r="F37" s="317"/>
      <c r="G37" s="317"/>
    </row>
    <row r="38" spans="2:7" x14ac:dyDescent="0.25">
      <c r="B38" s="98" t="s">
        <v>686</v>
      </c>
      <c r="C38" s="98" t="s">
        <v>707</v>
      </c>
      <c r="D38" s="98" t="s">
        <v>688</v>
      </c>
      <c r="E38" s="98" t="s">
        <v>689</v>
      </c>
      <c r="F38" s="98" t="s">
        <v>690</v>
      </c>
      <c r="G38" s="98" t="s">
        <v>603</v>
      </c>
    </row>
    <row r="39" spans="2:7" ht="18.75" customHeight="1" x14ac:dyDescent="0.25">
      <c r="B39" s="97" t="s">
        <v>691</v>
      </c>
      <c r="C39" s="104" t="s">
        <v>732</v>
      </c>
      <c r="D39" s="91"/>
      <c r="E39" s="91"/>
      <c r="F39" s="91"/>
      <c r="G39" s="91"/>
    </row>
    <row r="40" spans="2:7" ht="32.25" customHeight="1" x14ac:dyDescent="0.25">
      <c r="B40" s="97" t="s">
        <v>694</v>
      </c>
      <c r="C40" s="104" t="s">
        <v>733</v>
      </c>
      <c r="D40" s="104" t="s">
        <v>734</v>
      </c>
      <c r="E40" s="91"/>
      <c r="F40" s="91"/>
      <c r="G40" s="91"/>
    </row>
    <row r="41" spans="2:7" ht="18.75" customHeight="1" x14ac:dyDescent="0.25">
      <c r="B41" s="97" t="s">
        <v>698</v>
      </c>
      <c r="C41" s="91"/>
      <c r="D41" s="91"/>
      <c r="E41" s="91"/>
      <c r="F41" s="91"/>
      <c r="G41" s="91"/>
    </row>
    <row r="42" spans="2:7" ht="18.75" customHeight="1" x14ac:dyDescent="0.25">
      <c r="B42" s="97" t="s">
        <v>701</v>
      </c>
      <c r="C42" s="91"/>
      <c r="D42" s="104"/>
      <c r="E42" s="91"/>
      <c r="F42" s="91" t="s">
        <v>735</v>
      </c>
      <c r="G42" s="91"/>
    </row>
    <row r="43" spans="2:7" ht="18.75" customHeight="1" x14ac:dyDescent="0.25">
      <c r="B43" s="97" t="s">
        <v>704</v>
      </c>
      <c r="C43" s="91" t="s">
        <v>736</v>
      </c>
      <c r="D43" s="91" t="s">
        <v>737</v>
      </c>
      <c r="E43" s="91"/>
      <c r="F43" s="91"/>
      <c r="G43" s="91"/>
    </row>
    <row r="44" spans="2:7" ht="30" x14ac:dyDescent="0.4">
      <c r="B44" s="317" t="s">
        <v>738</v>
      </c>
      <c r="C44" s="317"/>
      <c r="D44" s="317"/>
      <c r="E44" s="317"/>
      <c r="F44" s="317"/>
      <c r="G44" s="317"/>
    </row>
    <row r="45" spans="2:7" x14ac:dyDescent="0.25">
      <c r="B45" s="98" t="s">
        <v>686</v>
      </c>
      <c r="C45" s="98" t="s">
        <v>707</v>
      </c>
      <c r="D45" s="98" t="s">
        <v>688</v>
      </c>
      <c r="E45" s="98" t="s">
        <v>689</v>
      </c>
      <c r="F45" s="98" t="s">
        <v>690</v>
      </c>
      <c r="G45" s="98" t="s">
        <v>603</v>
      </c>
    </row>
    <row r="46" spans="2:7" ht="36" customHeight="1" x14ac:dyDescent="0.25">
      <c r="B46" s="97" t="s">
        <v>691</v>
      </c>
      <c r="C46" s="104" t="s">
        <v>739</v>
      </c>
      <c r="D46" s="104" t="s">
        <v>740</v>
      </c>
      <c r="E46" s="91" t="s">
        <v>741</v>
      </c>
      <c r="F46" s="91"/>
      <c r="G46" s="91"/>
    </row>
    <row r="47" spans="2:7" ht="36" customHeight="1" x14ac:dyDescent="0.25">
      <c r="B47" s="97" t="s">
        <v>694</v>
      </c>
      <c r="C47" s="104" t="s">
        <v>742</v>
      </c>
      <c r="D47" s="104"/>
      <c r="E47" s="91"/>
      <c r="F47" s="91"/>
      <c r="G47" s="91"/>
    </row>
    <row r="48" spans="2:7" ht="36" customHeight="1" x14ac:dyDescent="0.25">
      <c r="B48" s="97" t="s">
        <v>698</v>
      </c>
      <c r="C48" s="104" t="s">
        <v>743</v>
      </c>
      <c r="D48" s="91" t="s">
        <v>744</v>
      </c>
      <c r="E48" s="91" t="s">
        <v>745</v>
      </c>
      <c r="F48" s="91"/>
      <c r="G48" s="91"/>
    </row>
    <row r="49" spans="2:7" ht="36" customHeight="1" x14ac:dyDescent="0.25">
      <c r="B49" s="97" t="s">
        <v>701</v>
      </c>
      <c r="C49" s="91"/>
      <c r="D49" s="104"/>
      <c r="E49" s="91" t="s">
        <v>746</v>
      </c>
      <c r="F49" s="91"/>
      <c r="G49" s="91"/>
    </row>
    <row r="50" spans="2:7" ht="36" customHeight="1" x14ac:dyDescent="0.25">
      <c r="B50" s="97" t="s">
        <v>704</v>
      </c>
      <c r="C50" s="91"/>
      <c r="D50" s="91" t="s">
        <v>747</v>
      </c>
      <c r="E50" s="91"/>
      <c r="F50" s="91"/>
      <c r="G50" s="91"/>
    </row>
    <row r="51" spans="2:7" ht="30" x14ac:dyDescent="0.4">
      <c r="B51" s="317" t="s">
        <v>748</v>
      </c>
      <c r="C51" s="317"/>
      <c r="D51" s="317"/>
      <c r="E51" s="317"/>
      <c r="F51" s="317"/>
      <c r="G51" s="317"/>
    </row>
    <row r="52" spans="2:7" ht="21" customHeight="1" x14ac:dyDescent="0.25">
      <c r="B52" s="98" t="s">
        <v>686</v>
      </c>
      <c r="C52" s="98" t="s">
        <v>707</v>
      </c>
      <c r="D52" s="98" t="s">
        <v>688</v>
      </c>
      <c r="E52" s="98" t="s">
        <v>689</v>
      </c>
      <c r="F52" s="98" t="s">
        <v>690</v>
      </c>
      <c r="G52" s="98" t="s">
        <v>603</v>
      </c>
    </row>
    <row r="53" spans="2:7" ht="38.25" customHeight="1" x14ac:dyDescent="0.25">
      <c r="B53" s="97" t="s">
        <v>691</v>
      </c>
      <c r="C53" s="104" t="s">
        <v>749</v>
      </c>
      <c r="D53" s="104" t="s">
        <v>750</v>
      </c>
      <c r="E53" s="91" t="s">
        <v>751</v>
      </c>
      <c r="F53" s="91"/>
      <c r="G53" s="91"/>
    </row>
    <row r="54" spans="2:7" ht="38.25" customHeight="1" x14ac:dyDescent="0.25">
      <c r="B54" s="97" t="s">
        <v>694</v>
      </c>
      <c r="C54" s="104" t="s">
        <v>742</v>
      </c>
      <c r="D54" s="104"/>
      <c r="E54" s="91"/>
      <c r="F54" s="91"/>
      <c r="G54" s="91"/>
    </row>
    <row r="55" spans="2:7" ht="38.25" customHeight="1" x14ac:dyDescent="0.25">
      <c r="B55" s="97" t="s">
        <v>698</v>
      </c>
      <c r="C55" s="104"/>
      <c r="D55" s="104" t="s">
        <v>752</v>
      </c>
      <c r="E55" s="91" t="s">
        <v>753</v>
      </c>
      <c r="F55" s="91"/>
      <c r="G55" s="91"/>
    </row>
    <row r="56" spans="2:7" ht="45.75" customHeight="1" x14ac:dyDescent="0.25">
      <c r="B56" s="97" t="s">
        <v>701</v>
      </c>
      <c r="C56" s="104" t="s">
        <v>754</v>
      </c>
      <c r="D56" s="104" t="s">
        <v>755</v>
      </c>
      <c r="E56" s="91"/>
      <c r="F56" s="91"/>
      <c r="G56" s="91"/>
    </row>
    <row r="57" spans="2:7" ht="38.25" customHeight="1" x14ac:dyDescent="0.25">
      <c r="B57" s="97" t="s">
        <v>704</v>
      </c>
      <c r="C57" s="91"/>
      <c r="D57" s="104" t="s">
        <v>756</v>
      </c>
      <c r="E57" s="91" t="s">
        <v>757</v>
      </c>
      <c r="F57" s="91"/>
      <c r="G57" s="91"/>
    </row>
    <row r="58" spans="2:7" ht="30" x14ac:dyDescent="0.4">
      <c r="B58" s="317" t="s">
        <v>758</v>
      </c>
      <c r="C58" s="317"/>
      <c r="D58" s="317"/>
      <c r="E58" s="317"/>
      <c r="F58" s="317"/>
      <c r="G58" s="317"/>
    </row>
    <row r="59" spans="2:7" ht="24.75" customHeight="1" x14ac:dyDescent="0.25">
      <c r="B59" s="98" t="s">
        <v>686</v>
      </c>
      <c r="C59" s="98" t="s">
        <v>707</v>
      </c>
      <c r="D59" s="98" t="s">
        <v>688</v>
      </c>
      <c r="E59" s="98" t="s">
        <v>689</v>
      </c>
      <c r="F59" s="98" t="s">
        <v>690</v>
      </c>
      <c r="G59" s="98" t="s">
        <v>603</v>
      </c>
    </row>
    <row r="60" spans="2:7" ht="21" customHeight="1" x14ac:dyDescent="0.25">
      <c r="B60" s="97" t="s">
        <v>691</v>
      </c>
      <c r="C60" s="104"/>
      <c r="D60" s="104"/>
      <c r="E60" s="91"/>
      <c r="F60" s="91"/>
      <c r="G60" s="91"/>
    </row>
    <row r="61" spans="2:7" ht="21" customHeight="1" x14ac:dyDescent="0.25">
      <c r="B61" s="97" t="s">
        <v>694</v>
      </c>
      <c r="C61" s="104"/>
      <c r="D61" s="104"/>
      <c r="E61" s="91"/>
      <c r="F61" s="91"/>
      <c r="G61" s="91"/>
    </row>
    <row r="62" spans="2:7" ht="21" customHeight="1" x14ac:dyDescent="0.25">
      <c r="B62" s="97" t="s">
        <v>698</v>
      </c>
      <c r="C62" s="104" t="s">
        <v>759</v>
      </c>
      <c r="D62" s="104"/>
      <c r="E62" s="91"/>
      <c r="F62" s="91"/>
      <c r="G62" s="91"/>
    </row>
    <row r="63" spans="2:7" ht="34.5" customHeight="1" x14ac:dyDescent="0.25">
      <c r="B63" s="97" t="s">
        <v>701</v>
      </c>
      <c r="C63" s="104"/>
      <c r="D63" s="104" t="s">
        <v>760</v>
      </c>
      <c r="E63" s="91"/>
      <c r="F63" s="91"/>
      <c r="G63" s="91"/>
    </row>
    <row r="64" spans="2:7" ht="21" customHeight="1" x14ac:dyDescent="0.25">
      <c r="B64" s="97" t="s">
        <v>704</v>
      </c>
      <c r="C64" s="91"/>
      <c r="D64" s="104"/>
      <c r="E64" s="91"/>
      <c r="F64" s="91" t="s">
        <v>761</v>
      </c>
      <c r="G64" s="91"/>
    </row>
    <row r="65" spans="2:7" ht="30" x14ac:dyDescent="0.4">
      <c r="B65" s="317" t="s">
        <v>762</v>
      </c>
      <c r="C65" s="317"/>
      <c r="D65" s="317"/>
      <c r="E65" s="317"/>
      <c r="F65" s="317"/>
      <c r="G65" s="317"/>
    </row>
    <row r="66" spans="2:7" x14ac:dyDescent="0.25">
      <c r="B66" s="98" t="s">
        <v>686</v>
      </c>
      <c r="C66" s="98" t="s">
        <v>707</v>
      </c>
      <c r="D66" s="98" t="s">
        <v>688</v>
      </c>
      <c r="E66" s="98" t="s">
        <v>689</v>
      </c>
      <c r="F66" s="98" t="s">
        <v>690</v>
      </c>
      <c r="G66" s="98" t="s">
        <v>603</v>
      </c>
    </row>
    <row r="67" spans="2:7" x14ac:dyDescent="0.25">
      <c r="B67" s="97" t="s">
        <v>691</v>
      </c>
      <c r="C67" s="104"/>
      <c r="D67" s="104"/>
      <c r="E67" s="91"/>
      <c r="F67" s="91" t="s">
        <v>763</v>
      </c>
      <c r="G67" s="91"/>
    </row>
    <row r="68" spans="2:7" x14ac:dyDescent="0.25">
      <c r="B68" s="97" t="s">
        <v>694</v>
      </c>
      <c r="C68" s="104"/>
      <c r="D68" s="104"/>
      <c r="E68" s="91"/>
      <c r="F68" s="91"/>
      <c r="G68" s="91"/>
    </row>
    <row r="69" spans="2:7" x14ac:dyDescent="0.25">
      <c r="B69" s="97" t="s">
        <v>698</v>
      </c>
      <c r="C69" s="104"/>
      <c r="D69" s="104" t="s">
        <v>764</v>
      </c>
      <c r="E69" s="91"/>
      <c r="F69" s="91"/>
      <c r="G69" s="91"/>
    </row>
    <row r="70" spans="2:7" x14ac:dyDescent="0.25">
      <c r="B70" s="97" t="s">
        <v>701</v>
      </c>
      <c r="C70" s="104"/>
      <c r="D70" s="104"/>
      <c r="E70" s="91"/>
      <c r="F70" s="91"/>
      <c r="G70" s="91"/>
    </row>
    <row r="71" spans="2:7" x14ac:dyDescent="0.25">
      <c r="B71" s="97" t="s">
        <v>704</v>
      </c>
      <c r="C71" s="91"/>
      <c r="D71" s="91" t="s">
        <v>765</v>
      </c>
      <c r="E71" s="91"/>
      <c r="F71" s="91"/>
      <c r="G71" s="91"/>
    </row>
  </sheetData>
  <mergeCells count="10">
    <mergeCell ref="B65:G65"/>
    <mergeCell ref="B58:G58"/>
    <mergeCell ref="B51:G51"/>
    <mergeCell ref="B44:G44"/>
    <mergeCell ref="B37:G37"/>
    <mergeCell ref="B2:G2"/>
    <mergeCell ref="B9:G9"/>
    <mergeCell ref="B16:G16"/>
    <mergeCell ref="B23:G23"/>
    <mergeCell ref="B30:G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4723-8FA6-4AB7-92F6-AF63CCB95A43}">
  <sheetPr>
    <pageSetUpPr fitToPage="1"/>
  </sheetPr>
  <dimension ref="A1:AD74"/>
  <sheetViews>
    <sheetView topLeftCell="E11" zoomScale="73" zoomScaleNormal="73" zoomScaleSheetLayoutView="77" workbookViewId="0">
      <selection activeCell="E47" sqref="E4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147</v>
      </c>
      <c r="C4" s="7"/>
      <c r="D4" s="8"/>
      <c r="E4" s="22" t="s">
        <v>110</v>
      </c>
      <c r="F4" s="23" t="s">
        <v>20</v>
      </c>
      <c r="G4" s="22" t="s">
        <v>21</v>
      </c>
      <c r="H4" s="23" t="s">
        <v>18</v>
      </c>
      <c r="I4" s="22" t="s">
        <v>23</v>
      </c>
      <c r="J4" s="23" t="s">
        <v>24</v>
      </c>
      <c r="K4" s="7"/>
      <c r="L4" s="8"/>
      <c r="M4" s="7"/>
      <c r="N4" s="8"/>
      <c r="O4" s="9" t="s">
        <v>15</v>
      </c>
      <c r="P4" s="10" t="s">
        <v>147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148</v>
      </c>
      <c r="C5" s="11"/>
      <c r="D5" s="12"/>
      <c r="E5" s="11"/>
      <c r="F5" s="12"/>
      <c r="G5" s="7"/>
      <c r="H5" s="7"/>
      <c r="I5" s="11"/>
      <c r="J5" s="12"/>
      <c r="K5" s="7"/>
      <c r="L5" s="8"/>
      <c r="M5" s="7"/>
      <c r="N5" s="8"/>
      <c r="O5" s="243" t="s">
        <v>26</v>
      </c>
      <c r="P5" s="246" t="s">
        <v>148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86" t="s">
        <v>149</v>
      </c>
      <c r="D6" s="87" t="s">
        <v>24</v>
      </c>
      <c r="E6" s="86" t="s">
        <v>150</v>
      </c>
      <c r="F6" s="87" t="s">
        <v>20</v>
      </c>
      <c r="G6" s="22" t="s">
        <v>28</v>
      </c>
      <c r="H6" s="23" t="s">
        <v>52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5" t="s">
        <v>58</v>
      </c>
      <c r="X6" s="16" t="s">
        <v>52</v>
      </c>
    </row>
    <row r="7" spans="1:25" s="13" customFormat="1" ht="38.25" customHeight="1" x14ac:dyDescent="0.25">
      <c r="A7" s="237" t="s">
        <v>31</v>
      </c>
      <c r="B7" s="240" t="s">
        <v>151</v>
      </c>
      <c r="C7" s="7"/>
      <c r="D7" s="7"/>
      <c r="E7" s="7"/>
      <c r="F7" s="7"/>
      <c r="G7" s="7"/>
      <c r="H7" s="8"/>
      <c r="I7" s="7"/>
      <c r="J7" s="8"/>
      <c r="K7" s="7"/>
      <c r="L7" s="8"/>
      <c r="M7" s="7"/>
      <c r="N7" s="8"/>
      <c r="O7" s="243" t="s">
        <v>31</v>
      </c>
      <c r="P7" s="246" t="s">
        <v>151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2" t="s">
        <v>113</v>
      </c>
      <c r="D8" s="23" t="s">
        <v>24</v>
      </c>
      <c r="E8" s="22" t="s">
        <v>152</v>
      </c>
      <c r="F8" s="23" t="s">
        <v>20</v>
      </c>
      <c r="G8" s="22" t="s">
        <v>37</v>
      </c>
      <c r="H8" s="23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5"/>
      <c r="P8" s="248"/>
      <c r="Q8" s="11"/>
      <c r="R8" s="12"/>
      <c r="S8" s="15" t="s">
        <v>72</v>
      </c>
      <c r="T8" s="16" t="s">
        <v>52</v>
      </c>
      <c r="U8" s="11"/>
      <c r="V8" s="12"/>
      <c r="W8" s="15" t="s">
        <v>153</v>
      </c>
      <c r="X8" s="16" t="s">
        <v>52</v>
      </c>
      <c r="Y8" s="80"/>
    </row>
    <row r="9" spans="1:25" s="13" customFormat="1" ht="37.5" customHeight="1" x14ac:dyDescent="0.25">
      <c r="A9" s="237" t="s">
        <v>40</v>
      </c>
      <c r="B9" s="240" t="s">
        <v>154</v>
      </c>
      <c r="C9" s="7"/>
      <c r="D9" s="8"/>
      <c r="E9" s="90" t="s">
        <v>33</v>
      </c>
      <c r="F9" s="90" t="s">
        <v>20</v>
      </c>
      <c r="G9" s="90" t="s">
        <v>69</v>
      </c>
      <c r="H9" s="90" t="s">
        <v>20</v>
      </c>
      <c r="I9" s="7"/>
      <c r="J9" s="7"/>
      <c r="K9" s="90" t="s">
        <v>45</v>
      </c>
      <c r="L9" s="90" t="s">
        <v>24</v>
      </c>
      <c r="M9" s="7"/>
      <c r="N9" s="8"/>
      <c r="O9" s="243" t="s">
        <v>40</v>
      </c>
      <c r="P9" s="246" t="s">
        <v>154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52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5" t="s">
        <v>155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156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156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52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157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157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158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158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64</v>
      </c>
      <c r="D16" s="23" t="s">
        <v>20</v>
      </c>
      <c r="E16" s="22" t="s">
        <v>75</v>
      </c>
      <c r="F16" s="23" t="s">
        <v>18</v>
      </c>
      <c r="G16" s="22" t="s">
        <v>98</v>
      </c>
      <c r="H16" s="23" t="s">
        <v>24</v>
      </c>
      <c r="I16" s="7"/>
      <c r="J16" s="8"/>
      <c r="K16" s="22" t="s">
        <v>70</v>
      </c>
      <c r="L16" s="23" t="s">
        <v>24</v>
      </c>
      <c r="M16" s="7"/>
      <c r="N16" s="8"/>
      <c r="O16" s="245"/>
      <c r="P16" s="248"/>
      <c r="Q16" s="11"/>
      <c r="R16" s="119"/>
      <c r="S16" s="11"/>
      <c r="T16" s="12"/>
      <c r="U16" s="7"/>
      <c r="V16" s="12"/>
      <c r="W16" s="117" t="s">
        <v>159</v>
      </c>
      <c r="X16" s="118" t="s">
        <v>52</v>
      </c>
    </row>
    <row r="17" spans="1:30" s="13" customFormat="1" ht="46.5" customHeight="1" x14ac:dyDescent="0.25">
      <c r="A17" s="237" t="s">
        <v>26</v>
      </c>
      <c r="B17" s="240" t="s">
        <v>160</v>
      </c>
      <c r="C17" s="7"/>
      <c r="D17" s="8"/>
      <c r="E17" s="82" t="s">
        <v>161</v>
      </c>
      <c r="F17" s="81" t="s">
        <v>20</v>
      </c>
      <c r="G17" s="7"/>
      <c r="H17" s="8"/>
      <c r="I17" s="22" t="s">
        <v>65</v>
      </c>
      <c r="J17" s="23" t="s">
        <v>18</v>
      </c>
      <c r="K17" s="7"/>
      <c r="L17" s="8"/>
      <c r="M17" s="7"/>
      <c r="N17" s="8"/>
      <c r="O17" s="243" t="s">
        <v>26</v>
      </c>
      <c r="P17" s="246" t="s">
        <v>160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9"/>
      <c r="B18" s="242"/>
      <c r="C18" s="22" t="s">
        <v>85</v>
      </c>
      <c r="D18" s="23" t="s">
        <v>18</v>
      </c>
      <c r="E18" s="82" t="s">
        <v>162</v>
      </c>
      <c r="F18" s="81" t="s">
        <v>24</v>
      </c>
      <c r="G18" s="22" t="s">
        <v>66</v>
      </c>
      <c r="H18" s="23" t="s">
        <v>18</v>
      </c>
      <c r="I18" s="82" t="s">
        <v>163</v>
      </c>
      <c r="J18" s="81" t="s">
        <v>20</v>
      </c>
      <c r="K18" s="22" t="s">
        <v>99</v>
      </c>
      <c r="L18" s="23" t="s">
        <v>24</v>
      </c>
      <c r="M18" s="7"/>
      <c r="N18" s="7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164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43" t="s">
        <v>31</v>
      </c>
      <c r="P19" s="246" t="s">
        <v>164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7"/>
      <c r="D20" s="8"/>
      <c r="E20" s="7"/>
      <c r="F20" s="8"/>
      <c r="G20" s="7"/>
      <c r="H20" s="8"/>
      <c r="I20" s="7"/>
      <c r="J20" s="8"/>
      <c r="K20" s="7"/>
      <c r="L20" s="7"/>
      <c r="M20" s="7"/>
      <c r="N20" s="8"/>
      <c r="O20" s="245"/>
      <c r="P20" s="248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165</v>
      </c>
      <c r="C21" s="7"/>
      <c r="D21" s="7"/>
      <c r="E21" s="7"/>
      <c r="F21" s="8"/>
      <c r="G21" s="11"/>
      <c r="H21" s="8"/>
      <c r="I21" s="82" t="s">
        <v>166</v>
      </c>
      <c r="J21" s="44" t="s">
        <v>20</v>
      </c>
      <c r="K21" s="90" t="s">
        <v>80</v>
      </c>
      <c r="L21" s="94" t="s">
        <v>24</v>
      </c>
      <c r="M21" s="105" t="s">
        <v>81</v>
      </c>
      <c r="N21" s="94" t="s">
        <v>24</v>
      </c>
      <c r="O21" s="243" t="s">
        <v>40</v>
      </c>
      <c r="P21" s="246" t="s">
        <v>165</v>
      </c>
      <c r="Q21" s="270" t="s">
        <v>167</v>
      </c>
      <c r="R21" s="272" t="s">
        <v>52</v>
      </c>
      <c r="S21" s="266"/>
      <c r="T21" s="268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82</v>
      </c>
      <c r="D22" s="22" t="s">
        <v>20</v>
      </c>
      <c r="E22" s="22" t="s">
        <v>97</v>
      </c>
      <c r="F22" s="23" t="s">
        <v>52</v>
      </c>
      <c r="G22" s="22" t="s">
        <v>76</v>
      </c>
      <c r="H22" s="22" t="s">
        <v>18</v>
      </c>
      <c r="I22" s="82" t="s">
        <v>168</v>
      </c>
      <c r="J22" s="44" t="s">
        <v>52</v>
      </c>
      <c r="K22" s="22" t="s">
        <v>87</v>
      </c>
      <c r="L22" s="23" t="s">
        <v>20</v>
      </c>
      <c r="M22" s="7"/>
      <c r="N22" s="8"/>
      <c r="O22" s="245"/>
      <c r="P22" s="248"/>
      <c r="Q22" s="271"/>
      <c r="R22" s="273"/>
      <c r="S22" s="267"/>
      <c r="T22" s="269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169</v>
      </c>
      <c r="C23" s="11"/>
      <c r="D23" s="8"/>
      <c r="E23" s="82" t="s">
        <v>170</v>
      </c>
      <c r="F23" s="81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43" t="s">
        <v>53</v>
      </c>
      <c r="P23" s="246" t="s">
        <v>169</v>
      </c>
      <c r="Q23" s="21"/>
      <c r="R23" s="12"/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20</v>
      </c>
      <c r="E24" s="22" t="s">
        <v>83</v>
      </c>
      <c r="F24" s="23" t="s">
        <v>52</v>
      </c>
      <c r="G24" s="7"/>
      <c r="H24" s="8"/>
      <c r="I24" s="22" t="s">
        <v>171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2"/>
      <c r="U24" s="11"/>
      <c r="V24" s="12"/>
      <c r="W24" s="11"/>
      <c r="X24" s="119"/>
    </row>
    <row r="25" spans="1:30" s="13" customFormat="1" ht="40.5" customHeight="1" x14ac:dyDescent="0.25">
      <c r="A25" s="6" t="s">
        <v>59</v>
      </c>
      <c r="B25" s="40" t="s">
        <v>172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172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53" t="s">
        <v>173</v>
      </c>
      <c r="C27" s="7"/>
      <c r="D27" s="8"/>
      <c r="E27" s="11"/>
      <c r="F27" s="12"/>
      <c r="G27" s="11"/>
      <c r="H27" s="8"/>
      <c r="I27" s="11"/>
      <c r="J27" s="8"/>
      <c r="K27" s="7"/>
      <c r="L27" s="7"/>
      <c r="M27" s="7"/>
      <c r="N27" s="8"/>
      <c r="O27" s="255" t="s">
        <v>15</v>
      </c>
      <c r="P27" s="257" t="s">
        <v>173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54"/>
      <c r="C28" s="22" t="s">
        <v>131</v>
      </c>
      <c r="D28" s="23" t="s">
        <v>20</v>
      </c>
      <c r="E28" s="22" t="s">
        <v>56</v>
      </c>
      <c r="F28" s="23" t="s">
        <v>18</v>
      </c>
      <c r="G28" s="7"/>
      <c r="H28" s="8"/>
      <c r="I28" s="19" t="s">
        <v>174</v>
      </c>
      <c r="J28" s="20" t="s">
        <v>20</v>
      </c>
      <c r="K28" s="7"/>
      <c r="L28" s="8"/>
      <c r="M28" s="7"/>
      <c r="N28" s="7"/>
      <c r="O28" s="256"/>
      <c r="P28" s="25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53" t="s">
        <v>175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57" t="s">
        <v>175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54"/>
      <c r="C30" s="7"/>
      <c r="D30" s="7"/>
      <c r="E30" s="7"/>
      <c r="F30" s="8"/>
      <c r="G30" s="22" t="s">
        <v>48</v>
      </c>
      <c r="H30" s="23" t="s">
        <v>22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6"/>
      <c r="P30" s="258"/>
      <c r="Q30" s="73"/>
      <c r="R30" s="70"/>
      <c r="S30" s="11"/>
      <c r="T30" s="12"/>
      <c r="U30" s="11"/>
      <c r="V30" s="12"/>
      <c r="W30" s="15" t="s">
        <v>153</v>
      </c>
      <c r="X30" s="16" t="s">
        <v>52</v>
      </c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53" t="s">
        <v>176</v>
      </c>
      <c r="C31" s="69"/>
      <c r="D31" s="70"/>
      <c r="E31" s="7"/>
      <c r="F31" s="8"/>
      <c r="G31" s="7"/>
      <c r="H31" s="8"/>
      <c r="I31" s="7"/>
      <c r="J31" s="8"/>
      <c r="K31" s="7"/>
      <c r="L31" s="7"/>
      <c r="M31" s="7"/>
      <c r="N31" s="7"/>
      <c r="O31" s="255" t="s">
        <v>31</v>
      </c>
      <c r="P31" s="257" t="s">
        <v>176</v>
      </c>
      <c r="Q31" s="274" t="s">
        <v>177</v>
      </c>
      <c r="R31" s="276" t="s">
        <v>52</v>
      </c>
      <c r="S31" s="266"/>
      <c r="T31" s="268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54"/>
      <c r="C32" s="7"/>
      <c r="D32" s="8"/>
      <c r="E32" s="22" t="s">
        <v>110</v>
      </c>
      <c r="F32" s="23" t="s">
        <v>20</v>
      </c>
      <c r="G32" s="7"/>
      <c r="H32" s="8"/>
      <c r="I32" s="11"/>
      <c r="J32" s="12"/>
      <c r="K32" s="7"/>
      <c r="L32" s="8"/>
      <c r="M32" s="7"/>
      <c r="N32" s="8"/>
      <c r="O32" s="256"/>
      <c r="P32" s="258"/>
      <c r="Q32" s="275"/>
      <c r="R32" s="277"/>
      <c r="S32" s="267"/>
      <c r="T32" s="269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178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43" t="s">
        <v>40</v>
      </c>
      <c r="P33" s="246" t="s">
        <v>178</v>
      </c>
      <c r="Q33" s="75"/>
      <c r="R33" s="72"/>
      <c r="S33" s="71"/>
      <c r="T33" s="72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1"/>
      <c r="C34" s="22" t="s">
        <v>113</v>
      </c>
      <c r="D34" s="23" t="s">
        <v>24</v>
      </c>
      <c r="E34" s="22" t="s">
        <v>152</v>
      </c>
      <c r="F34" s="23" t="s">
        <v>22</v>
      </c>
      <c r="G34" s="7"/>
      <c r="H34" s="8"/>
      <c r="I34" s="22" t="s">
        <v>37</v>
      </c>
      <c r="J34" s="23" t="s">
        <v>18</v>
      </c>
      <c r="K34" s="19" t="s">
        <v>50</v>
      </c>
      <c r="L34" s="20" t="s">
        <v>18</v>
      </c>
      <c r="M34" s="88"/>
      <c r="N34" s="8"/>
      <c r="O34" s="244"/>
      <c r="P34" s="247"/>
      <c r="Q34" s="75"/>
      <c r="R34" s="72"/>
      <c r="S34" s="71"/>
      <c r="T34" s="72"/>
      <c r="U34" s="15" t="s">
        <v>58</v>
      </c>
      <c r="V34" s="16" t="s">
        <v>52</v>
      </c>
      <c r="W34" s="15" t="s">
        <v>155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179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43" t="s">
        <v>53</v>
      </c>
      <c r="P35" s="246" t="s">
        <v>179</v>
      </c>
      <c r="Q35" s="11"/>
      <c r="R35" s="12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9"/>
      <c r="B36" s="242"/>
      <c r="C36" s="90" t="s">
        <v>33</v>
      </c>
      <c r="D36" s="90" t="s">
        <v>20</v>
      </c>
      <c r="E36" s="22" t="s">
        <v>46</v>
      </c>
      <c r="F36" s="23" t="s">
        <v>24</v>
      </c>
      <c r="G36" s="22" t="s">
        <v>116</v>
      </c>
      <c r="H36" s="23" t="s">
        <v>22</v>
      </c>
      <c r="I36" s="22" t="s">
        <v>49</v>
      </c>
      <c r="J36" s="23" t="s">
        <v>18</v>
      </c>
      <c r="K36" s="7"/>
      <c r="L36" s="8"/>
      <c r="M36" s="7"/>
      <c r="N36" s="7"/>
      <c r="O36" s="245"/>
      <c r="P36" s="248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55" t="s">
        <v>180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59" t="s">
        <v>180</v>
      </c>
      <c r="Q37" s="11"/>
      <c r="R37" s="12"/>
      <c r="S37" s="14"/>
      <c r="T37" s="8"/>
      <c r="U37" s="24"/>
      <c r="V37" s="8"/>
      <c r="W37" s="14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181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181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42" t="s">
        <v>182</v>
      </c>
      <c r="D40" s="37" t="s">
        <v>20</v>
      </c>
      <c r="E40" s="22" t="s">
        <v>97</v>
      </c>
      <c r="F40" s="23" t="s">
        <v>22</v>
      </c>
      <c r="G40" s="22" t="s">
        <v>65</v>
      </c>
      <c r="H40" s="23" t="s">
        <v>18</v>
      </c>
      <c r="I40" s="22" t="s">
        <v>75</v>
      </c>
      <c r="J40" s="23" t="s">
        <v>18</v>
      </c>
      <c r="K40" s="22" t="s">
        <v>87</v>
      </c>
      <c r="L40" s="23" t="s">
        <v>20</v>
      </c>
      <c r="M40" s="7"/>
      <c r="N40" s="7"/>
      <c r="O40" s="245"/>
      <c r="P40" s="248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7" t="s">
        <v>26</v>
      </c>
      <c r="B41" s="240" t="s">
        <v>183</v>
      </c>
      <c r="C41" s="7"/>
      <c r="D41" s="8"/>
      <c r="E41" s="11"/>
      <c r="F41" s="12"/>
      <c r="G41" s="82" t="s">
        <v>184</v>
      </c>
      <c r="H41" s="81" t="s">
        <v>20</v>
      </c>
      <c r="I41" s="7"/>
      <c r="J41" s="8"/>
      <c r="K41" s="7"/>
      <c r="L41" s="8"/>
      <c r="M41" s="11"/>
      <c r="N41" s="12"/>
      <c r="O41" s="243" t="s">
        <v>26</v>
      </c>
      <c r="P41" s="246" t="s">
        <v>183</v>
      </c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38"/>
      <c r="B42" s="241"/>
      <c r="C42" s="82" t="s">
        <v>185</v>
      </c>
      <c r="D42" s="81" t="s">
        <v>20</v>
      </c>
      <c r="E42" s="82" t="s">
        <v>123</v>
      </c>
      <c r="F42" s="81" t="s">
        <v>20</v>
      </c>
      <c r="G42" s="19" t="s">
        <v>66</v>
      </c>
      <c r="H42" s="20" t="s">
        <v>18</v>
      </c>
      <c r="I42" s="22" t="s">
        <v>76</v>
      </c>
      <c r="J42" s="23" t="s">
        <v>18</v>
      </c>
      <c r="K42" s="22" t="s">
        <v>70</v>
      </c>
      <c r="L42" s="23" t="s">
        <v>22</v>
      </c>
      <c r="M42" s="11"/>
      <c r="N42" s="12"/>
      <c r="O42" s="244"/>
      <c r="P42" s="247"/>
      <c r="Q42" s="11"/>
      <c r="R42" s="12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186</v>
      </c>
      <c r="C43" s="7"/>
      <c r="D43" s="7"/>
      <c r="E43" s="7"/>
      <c r="F43" s="7"/>
      <c r="G43" s="7"/>
      <c r="H43" s="7"/>
      <c r="I43" s="7"/>
      <c r="J43" s="7"/>
      <c r="K43" s="7"/>
      <c r="L43" s="8"/>
      <c r="M43" s="11"/>
      <c r="N43" s="8"/>
      <c r="O43" s="243" t="s">
        <v>31</v>
      </c>
      <c r="P43" s="246" t="s">
        <v>186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1"/>
      <c r="C44" s="7"/>
      <c r="D44" s="8"/>
      <c r="E44" s="19" t="s">
        <v>187</v>
      </c>
      <c r="F44" s="20" t="s">
        <v>22</v>
      </c>
      <c r="G44" s="22" t="s">
        <v>188</v>
      </c>
      <c r="H44" s="23" t="s">
        <v>22</v>
      </c>
      <c r="I44" s="22" t="s">
        <v>189</v>
      </c>
      <c r="J44" s="23" t="s">
        <v>24</v>
      </c>
      <c r="K44" s="22" t="s">
        <v>122</v>
      </c>
      <c r="L44" s="23" t="s">
        <v>20</v>
      </c>
      <c r="M44" s="11"/>
      <c r="N44" s="8"/>
      <c r="O44" s="244"/>
      <c r="P44" s="247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7" t="s">
        <v>40</v>
      </c>
      <c r="B45" s="240" t="s">
        <v>190</v>
      </c>
      <c r="D45" s="7"/>
      <c r="E45" s="22" t="s">
        <v>191</v>
      </c>
      <c r="F45" s="23" t="s">
        <v>18</v>
      </c>
      <c r="G45" s="7"/>
      <c r="H45" s="8"/>
      <c r="I45" s="11"/>
      <c r="J45" s="8"/>
      <c r="K45" s="7"/>
      <c r="L45" s="8"/>
      <c r="M45" s="11"/>
      <c r="O45" s="243" t="s">
        <v>40</v>
      </c>
      <c r="P45" s="246" t="s">
        <v>190</v>
      </c>
      <c r="Q45" s="89"/>
      <c r="R45" s="8"/>
      <c r="S45" s="11"/>
      <c r="T45" s="8"/>
      <c r="U45" s="7"/>
      <c r="V45" s="8"/>
      <c r="W45" s="11"/>
      <c r="X45" s="12"/>
    </row>
    <row r="46" spans="1:30" s="13" customFormat="1" ht="40.5" customHeight="1" x14ac:dyDescent="0.25">
      <c r="A46" s="239"/>
      <c r="B46" s="242"/>
      <c r="C46" s="22" t="s">
        <v>85</v>
      </c>
      <c r="D46" s="23" t="s">
        <v>18</v>
      </c>
      <c r="E46" s="19" t="s">
        <v>64</v>
      </c>
      <c r="F46" s="20" t="s">
        <v>20</v>
      </c>
      <c r="G46" s="82" t="s">
        <v>128</v>
      </c>
      <c r="H46" s="44" t="s">
        <v>20</v>
      </c>
      <c r="I46" s="82" t="s">
        <v>192</v>
      </c>
      <c r="J46" s="44" t="s">
        <v>24</v>
      </c>
      <c r="K46" s="22" t="s">
        <v>30</v>
      </c>
      <c r="L46" s="23" t="s">
        <v>18</v>
      </c>
      <c r="M46" s="11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193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7"/>
      <c r="M47" s="7"/>
      <c r="N47" s="7"/>
      <c r="O47" s="243" t="s">
        <v>53</v>
      </c>
      <c r="P47" s="246" t="s">
        <v>193</v>
      </c>
      <c r="Q47" s="7"/>
      <c r="R47" s="8"/>
      <c r="S47" s="7"/>
      <c r="T47" s="8"/>
      <c r="U47" s="11"/>
      <c r="V47" s="12"/>
      <c r="W47" s="11"/>
      <c r="X47" s="12"/>
    </row>
    <row r="48" spans="1:30" s="13" customFormat="1" ht="69.75" customHeight="1" x14ac:dyDescent="0.25">
      <c r="A48" s="239"/>
      <c r="B48" s="242"/>
      <c r="C48" s="22" t="s">
        <v>195</v>
      </c>
      <c r="D48" s="23" t="s">
        <v>22</v>
      </c>
      <c r="E48" s="42" t="s">
        <v>196</v>
      </c>
      <c r="F48" s="37" t="s">
        <v>24</v>
      </c>
      <c r="G48" s="22" t="s">
        <v>197</v>
      </c>
      <c r="H48" s="23" t="s">
        <v>18</v>
      </c>
      <c r="I48" s="22" t="s">
        <v>171</v>
      </c>
      <c r="J48" s="23" t="s">
        <v>24</v>
      </c>
      <c r="K48" s="7"/>
      <c r="L48" s="8"/>
      <c r="M48" s="7"/>
      <c r="N48" s="8"/>
      <c r="O48" s="245"/>
      <c r="P48" s="248"/>
      <c r="Q48" s="7"/>
      <c r="R48" s="8"/>
      <c r="S48" s="11"/>
      <c r="T48" s="12"/>
      <c r="U48" s="15" t="s">
        <v>198</v>
      </c>
      <c r="V48" s="16" t="s">
        <v>52</v>
      </c>
      <c r="W48" s="15" t="s">
        <v>101</v>
      </c>
      <c r="X48" s="100" t="s">
        <v>52</v>
      </c>
    </row>
    <row r="49" spans="1:24" s="13" customFormat="1" ht="42.75" customHeight="1" x14ac:dyDescent="0.25">
      <c r="A49" s="17" t="s">
        <v>59</v>
      </c>
      <c r="B49" s="116" t="s">
        <v>199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199</v>
      </c>
      <c r="Q49" s="7"/>
      <c r="R49" s="8"/>
      <c r="S49" s="11"/>
      <c r="T49" s="8"/>
      <c r="U49" s="110"/>
      <c r="V49" s="8"/>
      <c r="W49" s="7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10</v>
      </c>
      <c r="L51" s="31">
        <f>2*(COUNTIF($M$4:$N$13,"TRANG")+COUNTIF(K4:L13,"TRANG"))</f>
        <v>4</v>
      </c>
      <c r="M51" s="31">
        <f>2*(COUNTIF($C$4:$J$13,"TRANG")+COUNTIF($Q$4:$X$13,"TRANG")-COUNTIF(I13:L13,"TRANG"))</f>
        <v>10</v>
      </c>
      <c r="N51" s="31">
        <f>2*(COUNTIF($M$4:$N$13,"TRANG")+COUNTIF(K4:L13,"TRANG"))</f>
        <v>4</v>
      </c>
      <c r="O51" s="232">
        <f>SUM(M51:N51)</f>
        <v>14</v>
      </c>
      <c r="P51" s="232"/>
      <c r="Q51" s="85" t="s">
        <v>137</v>
      </c>
      <c r="R51" s="31">
        <f t="shared" ref="R51:S55" si="0">M51+M57+M63+M69</f>
        <v>48</v>
      </c>
      <c r="S51" s="31">
        <f t="shared" si="0"/>
        <v>8</v>
      </c>
      <c r="T51" s="31">
        <f>SUM(R51:S51)</f>
        <v>56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0</v>
      </c>
      <c r="L52" s="34">
        <f>2*(COUNTIF($M$4:$N$13,"UYÊN")+COUNTIF(K4:L13,"UYÊN"))</f>
        <v>0</v>
      </c>
      <c r="M52" s="34">
        <f>2*(COUNTIF($C$4:$J$13,"UYÊN")+COUNTIF($Q$4:$X$13,"UYÊN")-COUNTIF(I13:L13,"UYÊN"))</f>
        <v>0</v>
      </c>
      <c r="N52" s="34">
        <f>2*(COUNTIF($M$4:$N$13,"UYÊN")+COUNTIF(K4:L13,"UYÊN"))</f>
        <v>0</v>
      </c>
      <c r="O52" s="233">
        <f>SUM(M52:N52)</f>
        <v>0</v>
      </c>
      <c r="P52" s="233"/>
      <c r="Q52" s="56" t="s">
        <v>138</v>
      </c>
      <c r="R52" s="34">
        <f t="shared" si="0"/>
        <v>14</v>
      </c>
      <c r="S52" s="34">
        <f t="shared" si="0"/>
        <v>2</v>
      </c>
      <c r="T52" s="34">
        <f>SUM(R52:S52)</f>
        <v>16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14</v>
      </c>
      <c r="L53" s="23">
        <f>2*(COUNTIF($M$4:$N$13,"NHU")+COUNTIF(K4:L13,"NHU"))</f>
        <v>0</v>
      </c>
      <c r="M53" s="23">
        <f>2*(COUNTIF($C$4:$J$13,"NHU")+COUNTIF($Q$4:$X$13,"NHU")-COUNTIF(I13:L13,"NHU"))</f>
        <v>14</v>
      </c>
      <c r="N53" s="23">
        <f>2*(COUNTIF($M$4:$N$13,"NHU")+COUNTIF(K4:L13,"NHU"))</f>
        <v>0</v>
      </c>
      <c r="O53" s="234">
        <f>SUM(M53:N53)</f>
        <v>14</v>
      </c>
      <c r="P53" s="234"/>
      <c r="Q53" s="57" t="s">
        <v>139</v>
      </c>
      <c r="R53" s="23">
        <f t="shared" si="0"/>
        <v>36</v>
      </c>
      <c r="S53" s="23">
        <f t="shared" si="0"/>
        <v>0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4</v>
      </c>
      <c r="O54" s="235">
        <f>SUM(M54:N54)</f>
        <v>16</v>
      </c>
      <c r="P54" s="235"/>
      <c r="Q54" s="58" t="s">
        <v>140</v>
      </c>
      <c r="R54" s="18">
        <f t="shared" si="0"/>
        <v>28</v>
      </c>
      <c r="S54" s="18">
        <f t="shared" si="0"/>
        <v>14</v>
      </c>
      <c r="T54" s="18">
        <f>SUM(R54:S54)</f>
        <v>42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12</v>
      </c>
      <c r="L55" s="49">
        <f>2*(COUNTIF($M$4:$N$13,"DÂN")+COUNTIF(K4:L13,"DÂN"))</f>
        <v>0</v>
      </c>
      <c r="M55" s="49">
        <f>2*(COUNTIF($C$4:$J$13,"DÂN")+COUNTIF($Q$4:$X$13,"DÂN")-COUNTIF(I14:L14,"DÂN"))</f>
        <v>12</v>
      </c>
      <c r="N55" s="49">
        <f>2*(COUNTIF($M$4:$N$13,"DÂN")+COUNTIF(K4:L13,"DÂN"))</f>
        <v>0</v>
      </c>
      <c r="O55" s="230">
        <f>SUM(M55:N55)</f>
        <v>12</v>
      </c>
      <c r="P55" s="230"/>
      <c r="Q55" s="49" t="s">
        <v>141</v>
      </c>
      <c r="R55" s="49">
        <f t="shared" si="0"/>
        <v>50</v>
      </c>
      <c r="S55" s="49">
        <f t="shared" si="0"/>
        <v>8</v>
      </c>
      <c r="T55" s="49">
        <f>SUM(R55:S55)</f>
        <v>58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14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14</v>
      </c>
      <c r="N57" s="31">
        <f>2*(COUNTIF($M$15:$N$25,"TRANG")+COUNTIF(K15:L25,"TRANG"))</f>
        <v>0</v>
      </c>
      <c r="O57" s="232">
        <f>SUM(M57:N57)</f>
        <v>14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0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0</v>
      </c>
      <c r="N58" s="34">
        <f>2*(COUNTIF($M$15:$N$25,"UYÊN")+COUNTIF(K15:L25,"UYÊN"))</f>
        <v>0</v>
      </c>
      <c r="O58" s="233">
        <f>SUM(M58:N58)</f>
        <v>0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10</v>
      </c>
      <c r="L59" s="23">
        <f>2*(COUNTIF($M$15:$N$25,"TUẤN")+COUNTIF(K15:L25,"TUẤN"))</f>
        <v>0</v>
      </c>
      <c r="M59" s="57">
        <f>2*(COUNTIF($C$15:$J$25,"NHU")+COUNTIF($Q$15:$X$25,"NHU")-COUNTIF(I26:L28,"NHU"))</f>
        <v>10</v>
      </c>
      <c r="N59" s="23">
        <f>2*(COUNTIF($M$15:$N$25,"NHU")+COUNTIF(K15:L25,"NHU"))</f>
        <v>0</v>
      </c>
      <c r="O59" s="234">
        <f>SUM(M59:N59)</f>
        <v>10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4</v>
      </c>
      <c r="L60" s="18">
        <f>2*(COUNTIF($M$15:$N$25,"NGUYÊN")+COUNTIF(K14:L24,"NGUYÊN"))</f>
        <v>8</v>
      </c>
      <c r="M60" s="58">
        <f>2*(COUNTIF($C$15:$J$25,"NGUYÊN")+COUNTIF($Q$15:$X$25,"NGUYÊN")-COUNTIF(I28:L29,"NGUYÊN"))</f>
        <v>4</v>
      </c>
      <c r="N60" s="18">
        <f>2*(COUNTIF($M$15:$N$25,"NGUYÊN")+COUNTIF(K14:L24,"NGUYÊN"))</f>
        <v>8</v>
      </c>
      <c r="O60" s="235">
        <f>SUM(M60:N60)</f>
        <v>12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4</v>
      </c>
      <c r="M61" s="84">
        <f>2*(COUNTIF($C$15:$J$25,"DÂN")+COUNTIF($Q$15:$X$25,"DÂN")-COUNTIF(I29:L30,"DÂN"))</f>
        <v>16</v>
      </c>
      <c r="N61" s="49">
        <f>2*(COUNTIF($M$15:$N$25,"DÂN")+COUNTIF(K15:L25,"DÂN"))</f>
        <v>4</v>
      </c>
      <c r="O61" s="230">
        <f>SUM(M61:N61)</f>
        <v>20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10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10</v>
      </c>
      <c r="N63" s="31">
        <f>2*(COUNTIF($M$27:$N$37,"TRANG")+COUNTIF(K28:L37,"TRANG"))</f>
        <v>2</v>
      </c>
      <c r="O63" s="232">
        <f>SUM(M63:N63)</f>
        <v>12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0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0</v>
      </c>
      <c r="O64" s="233">
        <f>SUM(M64:N64)</f>
        <v>6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34">
        <f>SUM(M65:N65)</f>
        <v>8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4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4</v>
      </c>
      <c r="N66" s="18">
        <f>2*(COUNTIF($M$27:$N$37,"NGUYÊN")+COUNTIF(K26:L36,"NGUYÊN"))</f>
        <v>2</v>
      </c>
      <c r="O66" s="235">
        <f>SUM(M66:N66)</f>
        <v>6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0</v>
      </c>
      <c r="M67" s="49">
        <f>2*(COUNTIF($C$27:$J$37,"DÂN")+COUNTIF($Q$27:$X$37,"DÂN")-COUNTIF($G$37:$J$37,"DÂN"))</f>
        <v>8</v>
      </c>
      <c r="N67" s="49">
        <f>2*(COUNTIF($M$27:$N$37,"DÂN")+COUNTIF(K28:L37,"DÂN"))</f>
        <v>0</v>
      </c>
      <c r="O67" s="230">
        <f>SUM(M67:N67)</f>
        <v>8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2">
        <f>SUM(M69:N69)</f>
        <v>16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8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8</v>
      </c>
      <c r="N70" s="34">
        <f>2*(COUNTIF($M$39:$N$49,"UYÊN")+COUNTIF(K39:L49,"UYÊN"))</f>
        <v>2</v>
      </c>
      <c r="O70" s="233">
        <f>SUM(M70:N70)</f>
        <v>10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34">
        <f>SUM(M71:N71)</f>
        <v>4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0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0</v>
      </c>
      <c r="O72" s="235">
        <f>SUM(M72:N72)</f>
        <v>8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4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4</v>
      </c>
      <c r="O73" s="230">
        <f>SUM(M73:N73)</f>
        <v>18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20">
    <mergeCell ref="Q21:Q22"/>
    <mergeCell ref="R21:R22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Q31:Q32"/>
    <mergeCell ref="R31:R3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S31:S32"/>
    <mergeCell ref="T31:T32"/>
    <mergeCell ref="S21:S22"/>
    <mergeCell ref="T21:T22"/>
    <mergeCell ref="A7:A8"/>
    <mergeCell ref="B7:B8"/>
    <mergeCell ref="O7:O8"/>
    <mergeCell ref="P7:P8"/>
    <mergeCell ref="A9:A10"/>
    <mergeCell ref="B9:B10"/>
    <mergeCell ref="O9:O10"/>
    <mergeCell ref="P9:P10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</mergeCells>
  <pageMargins left="0.5" right="0" top="0" bottom="0" header="0.3" footer="0.3"/>
  <pageSetup paperSize="9" scale="2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F328-8817-44ED-B3C2-F91DE2E99673}">
  <sheetPr>
    <pageSetUpPr fitToPage="1"/>
  </sheetPr>
  <dimension ref="A1:AD74"/>
  <sheetViews>
    <sheetView topLeftCell="A35" zoomScale="80" zoomScaleNormal="80" zoomScaleSheetLayoutView="77" workbookViewId="0">
      <selection activeCell="C9" sqref="C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59" t="s">
        <v>200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201</v>
      </c>
      <c r="C4" s="22" t="s">
        <v>152</v>
      </c>
      <c r="D4" s="23" t="s">
        <v>22</v>
      </c>
      <c r="E4" s="22" t="s">
        <v>110</v>
      </c>
      <c r="F4" s="23" t="s">
        <v>20</v>
      </c>
      <c r="G4" s="7"/>
      <c r="H4" s="8"/>
      <c r="I4" s="22" t="s">
        <v>57</v>
      </c>
      <c r="J4" s="23" t="s">
        <v>20</v>
      </c>
      <c r="K4" s="7"/>
      <c r="L4" s="8"/>
      <c r="M4" s="7"/>
      <c r="N4" s="8"/>
      <c r="O4" s="9" t="s">
        <v>15</v>
      </c>
      <c r="P4" s="10" t="s">
        <v>201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202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202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82" t="s">
        <v>203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86" t="s">
        <v>205</v>
      </c>
      <c r="L6" s="87" t="s">
        <v>20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206</v>
      </c>
      <c r="C7" s="7"/>
      <c r="D7" s="7"/>
      <c r="E7" s="7"/>
      <c r="F7" s="7"/>
      <c r="G7" s="7"/>
      <c r="H7" s="8"/>
      <c r="I7" s="82" t="s">
        <v>207</v>
      </c>
      <c r="J7" s="81" t="s">
        <v>24</v>
      </c>
      <c r="K7" s="11"/>
      <c r="L7" s="12"/>
      <c r="M7" s="7"/>
      <c r="N7" s="8"/>
      <c r="O7" s="243" t="s">
        <v>31</v>
      </c>
      <c r="P7" s="246" t="s">
        <v>206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/>
      <c r="D8" s="8"/>
      <c r="E8" s="22" t="s">
        <v>113</v>
      </c>
      <c r="F8" s="23" t="s">
        <v>24</v>
      </c>
      <c r="G8" s="22" t="s">
        <v>37</v>
      </c>
      <c r="H8" s="23" t="s">
        <v>20</v>
      </c>
      <c r="I8" s="86" t="s">
        <v>208</v>
      </c>
      <c r="J8" s="87" t="s">
        <v>22</v>
      </c>
      <c r="K8" s="22" t="s">
        <v>39</v>
      </c>
      <c r="L8" s="23" t="s">
        <v>24</v>
      </c>
      <c r="M8" s="7"/>
      <c r="N8" s="8"/>
      <c r="O8" s="245"/>
      <c r="P8" s="248"/>
      <c r="Q8" s="15" t="s">
        <v>177</v>
      </c>
      <c r="R8" s="100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209</v>
      </c>
      <c r="C9" s="11"/>
      <c r="D9" s="12"/>
      <c r="E9" s="82" t="s">
        <v>210</v>
      </c>
      <c r="F9" s="81" t="s">
        <v>20</v>
      </c>
      <c r="G9" s="7"/>
      <c r="H9" s="7"/>
      <c r="I9" s="82" t="s">
        <v>211</v>
      </c>
      <c r="J9" s="81" t="s">
        <v>20</v>
      </c>
      <c r="K9" s="7"/>
      <c r="L9" s="7"/>
      <c r="M9" s="7"/>
      <c r="N9" s="8"/>
      <c r="O9" s="243" t="s">
        <v>40</v>
      </c>
      <c r="P9" s="246" t="s">
        <v>209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7"/>
      <c r="D10" s="8"/>
      <c r="E10" s="22" t="s">
        <v>46</v>
      </c>
      <c r="F10" s="23" t="s">
        <v>24</v>
      </c>
      <c r="G10" s="7"/>
      <c r="H10" s="8"/>
      <c r="I10" s="22" t="s">
        <v>48</v>
      </c>
      <c r="J10" s="23" t="s">
        <v>22</v>
      </c>
      <c r="K10" s="22" t="s">
        <v>50</v>
      </c>
      <c r="L10" s="23" t="s">
        <v>20</v>
      </c>
      <c r="M10" s="7"/>
      <c r="N10" s="7"/>
      <c r="O10" s="245"/>
      <c r="P10" s="248"/>
      <c r="Q10" s="11"/>
      <c r="R10" s="12"/>
      <c r="S10" s="11"/>
      <c r="T10" s="12"/>
      <c r="U10" s="15" t="s">
        <v>153</v>
      </c>
      <c r="V10" s="16" t="s">
        <v>52</v>
      </c>
      <c r="W10" s="15" t="s">
        <v>155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212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43" t="s">
        <v>53</v>
      </c>
      <c r="P11" s="246" t="s">
        <v>212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55</v>
      </c>
      <c r="D12" s="23" t="s">
        <v>20</v>
      </c>
      <c r="E12" s="22" t="s">
        <v>56</v>
      </c>
      <c r="F12" s="23" t="s">
        <v>22</v>
      </c>
      <c r="G12" s="86" t="s">
        <v>213</v>
      </c>
      <c r="H12" s="87" t="s">
        <v>24</v>
      </c>
      <c r="I12" s="22" t="s">
        <v>49</v>
      </c>
      <c r="J12" s="23" t="s">
        <v>24</v>
      </c>
      <c r="K12" s="86" t="s">
        <v>214</v>
      </c>
      <c r="L12" s="87" t="s">
        <v>22</v>
      </c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215</v>
      </c>
      <c r="C13" s="86" t="s">
        <v>103</v>
      </c>
      <c r="D13" s="87" t="s">
        <v>24</v>
      </c>
      <c r="E13" s="86" t="s">
        <v>103</v>
      </c>
      <c r="F13" s="87" t="s">
        <v>20</v>
      </c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215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216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216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21</v>
      </c>
      <c r="D16" s="22" t="s">
        <v>22</v>
      </c>
      <c r="E16" s="86" t="s">
        <v>217</v>
      </c>
      <c r="F16" s="87" t="s">
        <v>24</v>
      </c>
      <c r="G16" s="22" t="s">
        <v>65</v>
      </c>
      <c r="H16" s="23" t="s">
        <v>20</v>
      </c>
      <c r="I16" s="22" t="s">
        <v>66</v>
      </c>
      <c r="J16" s="23" t="s">
        <v>24</v>
      </c>
      <c r="K16" s="22" t="s">
        <v>87</v>
      </c>
      <c r="L16" s="23" t="s">
        <v>20</v>
      </c>
      <c r="M16" s="7"/>
      <c r="N16" s="8"/>
      <c r="O16" s="245"/>
      <c r="P16" s="248"/>
      <c r="Q16" s="11"/>
      <c r="R16" s="119"/>
      <c r="S16" s="11"/>
      <c r="T16" s="12"/>
      <c r="U16" s="7"/>
      <c r="V16" s="12"/>
      <c r="W16" s="11"/>
      <c r="X16" s="119"/>
    </row>
    <row r="17" spans="1:30" s="13" customFormat="1" ht="46.5" customHeight="1" x14ac:dyDescent="0.25">
      <c r="A17" s="237" t="s">
        <v>26</v>
      </c>
      <c r="B17" s="240" t="s">
        <v>218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43" t="s">
        <v>26</v>
      </c>
      <c r="P17" s="246" t="s">
        <v>218</v>
      </c>
      <c r="Q17" s="121" t="s">
        <v>219</v>
      </c>
      <c r="R17" s="49" t="s">
        <v>52</v>
      </c>
      <c r="S17" s="11"/>
      <c r="T17" s="12"/>
      <c r="U17" s="11"/>
      <c r="V17" s="12"/>
      <c r="W17" s="122" t="s">
        <v>220</v>
      </c>
      <c r="X17" s="123" t="s">
        <v>52</v>
      </c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24</v>
      </c>
      <c r="G18" s="22" t="s">
        <v>197</v>
      </c>
      <c r="H18" s="22" t="s">
        <v>20</v>
      </c>
      <c r="I18" s="82" t="s">
        <v>184</v>
      </c>
      <c r="J18" s="81" t="s">
        <v>20</v>
      </c>
      <c r="K18" s="86" t="s">
        <v>221</v>
      </c>
      <c r="L18" s="87" t="s">
        <v>20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222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222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182</v>
      </c>
      <c r="D20" s="23" t="s">
        <v>20</v>
      </c>
      <c r="E20" s="22" t="s">
        <v>223</v>
      </c>
      <c r="F20" s="23" t="s">
        <v>20</v>
      </c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7" t="s">
        <v>40</v>
      </c>
      <c r="B21" s="240" t="s">
        <v>224</v>
      </c>
      <c r="C21" s="7"/>
      <c r="D21" s="7"/>
      <c r="E21" s="7"/>
      <c r="F21" s="8"/>
      <c r="G21" s="11"/>
      <c r="H21" s="8"/>
      <c r="I21" s="7"/>
      <c r="J21" s="8"/>
      <c r="K21" s="7"/>
      <c r="L21" s="8"/>
      <c r="M21" s="106"/>
      <c r="N21" s="8"/>
      <c r="O21" s="243" t="s">
        <v>40</v>
      </c>
      <c r="P21" s="246" t="s">
        <v>224</v>
      </c>
      <c r="Q21" s="21"/>
      <c r="R21" s="12"/>
      <c r="S21" s="21"/>
      <c r="T21" s="12"/>
      <c r="U21" s="7"/>
      <c r="V21" s="12"/>
      <c r="W21" s="122" t="s">
        <v>225</v>
      </c>
      <c r="X21" s="123" t="s">
        <v>52</v>
      </c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22" t="s">
        <v>97</v>
      </c>
      <c r="F22" s="23" t="s">
        <v>20</v>
      </c>
      <c r="G22" s="7"/>
      <c r="H22" s="7"/>
      <c r="I22" s="22" t="s">
        <v>76</v>
      </c>
      <c r="J22" s="22" t="s">
        <v>24</v>
      </c>
      <c r="K22" s="22" t="s">
        <v>30</v>
      </c>
      <c r="L22" s="23" t="s">
        <v>24</v>
      </c>
      <c r="M22" s="7"/>
      <c r="N22" s="8"/>
      <c r="O22" s="245"/>
      <c r="P22" s="248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226</v>
      </c>
      <c r="C23" s="11"/>
      <c r="D23" s="8"/>
      <c r="E23" s="82" t="s">
        <v>194</v>
      </c>
      <c r="F23" s="81" t="s">
        <v>20</v>
      </c>
      <c r="G23" s="7"/>
      <c r="H23" s="7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226</v>
      </c>
      <c r="Q23" s="121" t="s">
        <v>227</v>
      </c>
      <c r="R23" s="49" t="s">
        <v>52</v>
      </c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20</v>
      </c>
      <c r="E24" s="7"/>
      <c r="F24" s="8"/>
      <c r="G24" s="22" t="s">
        <v>98</v>
      </c>
      <c r="H24" s="23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2"/>
      <c r="U24" s="15" t="s">
        <v>198</v>
      </c>
      <c r="V24" s="100" t="s">
        <v>52</v>
      </c>
      <c r="W24" s="11"/>
      <c r="X24" s="119"/>
    </row>
    <row r="25" spans="1:30" s="13" customFormat="1" ht="40.5" customHeight="1" x14ac:dyDescent="0.25">
      <c r="A25" s="6" t="s">
        <v>59</v>
      </c>
      <c r="B25" s="40" t="s">
        <v>228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228</v>
      </c>
      <c r="Q25" s="11"/>
      <c r="R25" s="12"/>
      <c r="S25" s="21"/>
      <c r="T25" s="12"/>
      <c r="U25" s="11"/>
      <c r="V25" s="12"/>
      <c r="W25" s="122" t="s">
        <v>225</v>
      </c>
      <c r="X25" s="123" t="s">
        <v>52</v>
      </c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229</v>
      </c>
      <c r="C27" s="7"/>
      <c r="D27" s="8"/>
      <c r="E27" s="11"/>
      <c r="F27" s="12"/>
      <c r="G27" s="11"/>
      <c r="H27" s="8"/>
      <c r="I27" s="22" t="s">
        <v>37</v>
      </c>
      <c r="J27" s="23" t="s">
        <v>20</v>
      </c>
      <c r="K27" s="7"/>
      <c r="L27" s="7"/>
      <c r="M27" s="7"/>
      <c r="N27" s="8"/>
      <c r="O27" s="255" t="s">
        <v>15</v>
      </c>
      <c r="P27" s="246" t="s">
        <v>229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2" t="s">
        <v>131</v>
      </c>
      <c r="D28" s="23" t="s">
        <v>20</v>
      </c>
      <c r="E28" s="19" t="s">
        <v>56</v>
      </c>
      <c r="F28" s="19" t="s">
        <v>20</v>
      </c>
      <c r="G28" s="7"/>
      <c r="H28" s="8"/>
      <c r="I28" s="42" t="s">
        <v>230</v>
      </c>
      <c r="J28" s="37" t="s">
        <v>24</v>
      </c>
      <c r="K28" s="42" t="s">
        <v>231</v>
      </c>
      <c r="L28" s="37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232</v>
      </c>
      <c r="C29" s="11"/>
      <c r="D29" s="12"/>
      <c r="E29" s="82" t="s">
        <v>233</v>
      </c>
      <c r="F29" s="81" t="s">
        <v>20</v>
      </c>
      <c r="G29" s="7"/>
      <c r="H29" s="8"/>
      <c r="I29" s="7"/>
      <c r="J29" s="7"/>
      <c r="K29" s="7"/>
      <c r="L29" s="7"/>
      <c r="M29" s="7"/>
      <c r="N29" s="8"/>
      <c r="O29" s="255" t="s">
        <v>26</v>
      </c>
      <c r="P29" s="246" t="s">
        <v>232</v>
      </c>
      <c r="Q29" s="14"/>
      <c r="R29" s="8"/>
      <c r="S29" s="71"/>
      <c r="T29" s="72"/>
      <c r="U29" s="71"/>
      <c r="V29" s="72"/>
      <c r="W29" s="11"/>
      <c r="X29" s="8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11"/>
      <c r="D30" s="12"/>
      <c r="E30" s="82" t="s">
        <v>234</v>
      </c>
      <c r="F30" s="81" t="s">
        <v>24</v>
      </c>
      <c r="G30" s="7"/>
      <c r="H30" s="8"/>
      <c r="I30" s="22" t="s">
        <v>208</v>
      </c>
      <c r="J30" s="23" t="s">
        <v>20</v>
      </c>
      <c r="K30" s="7"/>
      <c r="L30" s="8"/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1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235</v>
      </c>
      <c r="C31" s="7"/>
      <c r="D31" s="8"/>
      <c r="E31" s="7"/>
      <c r="F31" s="8"/>
      <c r="G31" s="11"/>
      <c r="H31" s="12"/>
      <c r="I31" s="82" t="s">
        <v>236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235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19" t="s">
        <v>46</v>
      </c>
      <c r="D32" s="20" t="s">
        <v>24</v>
      </c>
      <c r="E32" s="22" t="s">
        <v>110</v>
      </c>
      <c r="F32" s="23" t="s">
        <v>20</v>
      </c>
      <c r="G32" s="22" t="s">
        <v>28</v>
      </c>
      <c r="H32" s="23" t="s">
        <v>22</v>
      </c>
      <c r="I32" s="82" t="s">
        <v>237</v>
      </c>
      <c r="J32" s="81" t="s">
        <v>24</v>
      </c>
      <c r="K32" s="22" t="s">
        <v>30</v>
      </c>
      <c r="L32" s="23" t="s">
        <v>20</v>
      </c>
      <c r="M32" s="7"/>
      <c r="N32" s="8"/>
      <c r="O32" s="256"/>
      <c r="P32" s="248"/>
      <c r="Q32" s="15" t="s">
        <v>177</v>
      </c>
      <c r="R32" s="100" t="s">
        <v>52</v>
      </c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238</v>
      </c>
      <c r="C33" s="7"/>
      <c r="D33" s="70"/>
      <c r="E33" s="82" t="s">
        <v>239</v>
      </c>
      <c r="F33" s="81" t="s">
        <v>20</v>
      </c>
      <c r="G33" s="7"/>
      <c r="H33" s="8"/>
      <c r="I33" s="82" t="s">
        <v>240</v>
      </c>
      <c r="J33" s="81" t="s">
        <v>20</v>
      </c>
      <c r="K33" s="7"/>
      <c r="L33" s="8"/>
      <c r="M33" s="7"/>
      <c r="N33" s="8"/>
      <c r="O33" s="243" t="s">
        <v>40</v>
      </c>
      <c r="P33" s="246" t="s">
        <v>238</v>
      </c>
      <c r="Q33" s="75"/>
      <c r="R33" s="72"/>
      <c r="S33" s="71"/>
      <c r="T33" s="72"/>
      <c r="U33" s="71"/>
      <c r="V33" s="72"/>
      <c r="W33" s="11"/>
      <c r="X33" s="8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22" t="s">
        <v>113</v>
      </c>
      <c r="D34" s="23" t="s">
        <v>24</v>
      </c>
      <c r="E34" s="7"/>
      <c r="F34" s="8"/>
      <c r="G34" s="22" t="s">
        <v>116</v>
      </c>
      <c r="H34" s="23" t="s">
        <v>22</v>
      </c>
      <c r="I34" s="7"/>
      <c r="J34" s="8"/>
      <c r="K34" s="22" t="s">
        <v>50</v>
      </c>
      <c r="L34" s="23" t="s">
        <v>24</v>
      </c>
      <c r="M34" s="7"/>
      <c r="N34" s="8"/>
      <c r="O34" s="244"/>
      <c r="P34" s="248"/>
      <c r="Q34" s="75"/>
      <c r="R34" s="72"/>
      <c r="S34" s="71"/>
      <c r="T34" s="72"/>
      <c r="U34" s="11"/>
      <c r="V34" s="12"/>
      <c r="W34" s="124"/>
      <c r="X34" s="12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241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43" t="s">
        <v>53</v>
      </c>
      <c r="P35" s="246" t="s">
        <v>241</v>
      </c>
      <c r="Q35" s="14"/>
      <c r="R35" s="8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9"/>
      <c r="B36" s="242"/>
      <c r="C36" s="22" t="s">
        <v>57</v>
      </c>
      <c r="D36" s="23" t="s">
        <v>20</v>
      </c>
      <c r="E36" s="22" t="s">
        <v>152</v>
      </c>
      <c r="F36" s="23" t="s">
        <v>22</v>
      </c>
      <c r="G36" s="22" t="s">
        <v>49</v>
      </c>
      <c r="H36" s="23" t="s">
        <v>20</v>
      </c>
      <c r="I36" s="22" t="s">
        <v>204</v>
      </c>
      <c r="J36" s="23" t="s">
        <v>20</v>
      </c>
      <c r="K36" s="42" t="s">
        <v>242</v>
      </c>
      <c r="L36" s="37" t="s">
        <v>20</v>
      </c>
      <c r="M36" s="7"/>
      <c r="N36" s="7"/>
      <c r="O36" s="245"/>
      <c r="P36" s="248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243</v>
      </c>
      <c r="C37" s="86" t="s">
        <v>103</v>
      </c>
      <c r="D37" s="87" t="s">
        <v>24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243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244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244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2" t="s">
        <v>182</v>
      </c>
      <c r="D40" s="23" t="s">
        <v>20</v>
      </c>
      <c r="E40" s="22" t="s">
        <v>97</v>
      </c>
      <c r="F40" s="23" t="s">
        <v>22</v>
      </c>
      <c r="G40" s="7"/>
      <c r="H40" s="8"/>
      <c r="I40" s="22" t="s">
        <v>65</v>
      </c>
      <c r="J40" s="23" t="s">
        <v>22</v>
      </c>
      <c r="K40" s="7"/>
      <c r="L40" s="8"/>
      <c r="M40" s="7"/>
      <c r="N40" s="7"/>
      <c r="O40" s="245"/>
      <c r="P40" s="248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7" t="s">
        <v>26</v>
      </c>
      <c r="B41" s="240" t="s">
        <v>245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43" t="s">
        <v>26</v>
      </c>
      <c r="P41" s="246" t="s">
        <v>245</v>
      </c>
      <c r="Q41" s="14"/>
      <c r="R41" s="8"/>
      <c r="S41" s="11"/>
      <c r="T41" s="12"/>
      <c r="U41" s="11"/>
      <c r="V41" s="12"/>
      <c r="W41" s="11"/>
      <c r="X41" s="8"/>
    </row>
    <row r="42" spans="1:30" s="13" customFormat="1" ht="46.5" customHeight="1" x14ac:dyDescent="0.25">
      <c r="A42" s="238"/>
      <c r="B42" s="242"/>
      <c r="C42" s="19" t="s">
        <v>76</v>
      </c>
      <c r="D42" s="20" t="s">
        <v>24</v>
      </c>
      <c r="E42" s="22" t="s">
        <v>196</v>
      </c>
      <c r="F42" s="23" t="s">
        <v>24</v>
      </c>
      <c r="G42" s="11"/>
      <c r="H42" s="12"/>
      <c r="I42" s="82" t="s">
        <v>184</v>
      </c>
      <c r="J42" s="81" t="s">
        <v>20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246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43" t="s">
        <v>31</v>
      </c>
      <c r="P43" s="246" t="s">
        <v>246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7"/>
      <c r="D44" s="8"/>
      <c r="E44" s="22" t="s">
        <v>83</v>
      </c>
      <c r="F44" s="23" t="s">
        <v>22</v>
      </c>
      <c r="G44" s="22" t="s">
        <v>197</v>
      </c>
      <c r="H44" s="23" t="s">
        <v>22</v>
      </c>
      <c r="I44" s="22" t="s">
        <v>247</v>
      </c>
      <c r="J44" s="23" t="s">
        <v>24</v>
      </c>
      <c r="K44" s="22" t="s">
        <v>122</v>
      </c>
      <c r="L44" s="23" t="s">
        <v>20</v>
      </c>
      <c r="M44" s="7"/>
      <c r="N44" s="8"/>
      <c r="O44" s="244"/>
      <c r="P44" s="248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7" t="s">
        <v>40</v>
      </c>
      <c r="B45" s="240" t="s">
        <v>248</v>
      </c>
      <c r="D45" s="7"/>
      <c r="E45" s="7"/>
      <c r="F45" s="8"/>
      <c r="G45" s="7"/>
      <c r="H45" s="8"/>
      <c r="I45" s="11"/>
      <c r="J45" s="8"/>
      <c r="K45" s="7"/>
      <c r="L45" s="8"/>
      <c r="M45" s="7"/>
      <c r="O45" s="243" t="s">
        <v>40</v>
      </c>
      <c r="P45" s="246" t="s">
        <v>248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42" t="s">
        <v>249</v>
      </c>
      <c r="D46" s="37" t="s">
        <v>24</v>
      </c>
      <c r="E46" s="22" t="s">
        <v>64</v>
      </c>
      <c r="F46" s="23" t="s">
        <v>20</v>
      </c>
      <c r="G46" s="22" t="s">
        <v>75</v>
      </c>
      <c r="H46" s="23" t="s">
        <v>22</v>
      </c>
      <c r="I46" s="22" t="s">
        <v>191</v>
      </c>
      <c r="J46" s="23" t="s">
        <v>24</v>
      </c>
      <c r="K46" s="42" t="s">
        <v>250</v>
      </c>
      <c r="L46" s="37" t="s">
        <v>24</v>
      </c>
      <c r="M46" s="106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251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43" t="s">
        <v>53</v>
      </c>
      <c r="P47" s="246" t="s">
        <v>251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9"/>
      <c r="B48" s="242"/>
      <c r="C48" s="22" t="s">
        <v>96</v>
      </c>
      <c r="D48" s="23" t="s">
        <v>22</v>
      </c>
      <c r="E48" s="7"/>
      <c r="F48" s="8"/>
      <c r="G48" s="7"/>
      <c r="H48" s="8"/>
      <c r="I48" s="22" t="s">
        <v>171</v>
      </c>
      <c r="J48" s="23" t="s">
        <v>24</v>
      </c>
      <c r="K48" s="19" t="s">
        <v>70</v>
      </c>
      <c r="L48" s="20" t="s">
        <v>22</v>
      </c>
      <c r="M48" s="7"/>
      <c r="N48" s="8"/>
      <c r="O48" s="245"/>
      <c r="P48" s="248"/>
      <c r="Q48" s="7"/>
      <c r="R48" s="8"/>
      <c r="S48" s="11"/>
      <c r="T48" s="12"/>
      <c r="U48" s="15" t="s">
        <v>198</v>
      </c>
      <c r="V48" s="16" t="s">
        <v>52</v>
      </c>
      <c r="W48" s="15" t="s">
        <v>252</v>
      </c>
      <c r="X48" s="100" t="s">
        <v>52</v>
      </c>
    </row>
    <row r="49" spans="1:24" s="13" customFormat="1" ht="42.75" customHeight="1" x14ac:dyDescent="0.25">
      <c r="A49" s="17" t="s">
        <v>59</v>
      </c>
      <c r="B49" s="41" t="s">
        <v>253</v>
      </c>
      <c r="C49" s="86" t="s">
        <v>103</v>
      </c>
      <c r="D49" s="87" t="s">
        <v>24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253</v>
      </c>
      <c r="Q49" s="7"/>
      <c r="R49" s="8"/>
      <c r="S49" s="11"/>
      <c r="T49" s="8"/>
      <c r="U49" s="110"/>
      <c r="V49" s="8"/>
      <c r="W49" s="11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2">
        <f>SUM(M51:N51)</f>
        <v>0</v>
      </c>
      <c r="P51" s="232"/>
      <c r="Q51" s="85" t="s">
        <v>137</v>
      </c>
      <c r="R51" s="31">
        <f t="shared" ref="R51:S55" si="0">M51+M57+M63+M69</f>
        <v>0</v>
      </c>
      <c r="S51" s="31">
        <f t="shared" si="0"/>
        <v>0</v>
      </c>
      <c r="T51" s="31">
        <f>SUM(R51:S51)</f>
        <v>0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10</v>
      </c>
      <c r="L52" s="34">
        <f>2*(COUNTIF($M$4:$N$13,"UYÊN")+COUNTIF(K4:L13,"UYÊN"))</f>
        <v>2</v>
      </c>
      <c r="M52" s="34">
        <f>2*(COUNTIF($C$4:$J$13,"UYÊN")+COUNTIF($Q$4:$X$13,"UYÊN")-COUNTIF(I13:L13,"UYÊN"))</f>
        <v>10</v>
      </c>
      <c r="N52" s="34">
        <f>2*(COUNTIF($M$4:$N$13,"UYÊN")+COUNTIF(K4:L13,"UYÊN"))</f>
        <v>2</v>
      </c>
      <c r="O52" s="233">
        <f>SUM(M52:N52)</f>
        <v>12</v>
      </c>
      <c r="P52" s="233"/>
      <c r="Q52" s="56" t="s">
        <v>138</v>
      </c>
      <c r="R52" s="34">
        <f t="shared" si="0"/>
        <v>30</v>
      </c>
      <c r="S52" s="34">
        <f t="shared" si="0"/>
        <v>6</v>
      </c>
      <c r="T52" s="34">
        <f>SUM(R52:S52)</f>
        <v>36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24</v>
      </c>
      <c r="S53" s="23">
        <f t="shared" si="0"/>
        <v>0</v>
      </c>
      <c r="T53" s="23">
        <f>SUM(R53:S53)</f>
        <v>24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14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14</v>
      </c>
      <c r="N54" s="18">
        <f>2*(COUNTIF($M$4:$N$13,"NGUYÊN")+COUNTIF(K3:L12,"NGUYÊN"))</f>
        <v>2</v>
      </c>
      <c r="O54" s="235">
        <f>SUM(M54:N54)</f>
        <v>16</v>
      </c>
      <c r="P54" s="235"/>
      <c r="Q54" s="58" t="s">
        <v>140</v>
      </c>
      <c r="R54" s="18">
        <f t="shared" si="0"/>
        <v>52</v>
      </c>
      <c r="S54" s="18">
        <f t="shared" si="0"/>
        <v>10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0">
        <f>SUM(M55:N55)</f>
        <v>20</v>
      </c>
      <c r="P55" s="230"/>
      <c r="Q55" s="49" t="s">
        <v>141</v>
      </c>
      <c r="R55" s="49">
        <f t="shared" si="0"/>
        <v>66</v>
      </c>
      <c r="S55" s="49">
        <f t="shared" si="0"/>
        <v>16</v>
      </c>
      <c r="T55" s="49">
        <f>SUM(R55:S55)</f>
        <v>82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2">
        <f>SUM(M57:N57)</f>
        <v>0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2</v>
      </c>
      <c r="N58" s="34">
        <f>2*(COUNTIF($M$15:$N$25,"UYÊN")+COUNTIF(K15:L25,"UYÊN"))</f>
        <v>0</v>
      </c>
      <c r="O58" s="233">
        <f>SUM(M58:N58)</f>
        <v>2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0</v>
      </c>
      <c r="O59" s="234">
        <f>SUM(M59:N59)</f>
        <v>12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18</v>
      </c>
      <c r="L61" s="49">
        <f>2*(COUNTIF($M$15:$N$25,"DÂN")+COUNTIF(K15:L25,"DÂN"))</f>
        <v>6</v>
      </c>
      <c r="M61" s="84">
        <f>2*(COUNTIF($C$15:$J$25,"DÂN")+COUNTIF($Q$15:$X$25,"DÂN")-COUNTIF(I29:L30,"DÂN"))</f>
        <v>18</v>
      </c>
      <c r="N61" s="49">
        <f>2*(COUNTIF($M$15:$N$25,"DÂN")+COUNTIF(K15:L25,"DÂN"))</f>
        <v>6</v>
      </c>
      <c r="O61" s="230">
        <f>SUM(M61:N61)</f>
        <v>24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2">
        <f>SUM(M63:N63)</f>
        <v>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2</v>
      </c>
      <c r="O64" s="233">
        <f>SUM(M64:N64)</f>
        <v>8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2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2</v>
      </c>
      <c r="N65" s="23">
        <f>2*(COUNTIF($M$27:$N$37,"NHU")+COUNTIF(K28:L37,"NHU"))</f>
        <v>0</v>
      </c>
      <c r="O65" s="234">
        <f>SUM(M65:N65)</f>
        <v>2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35">
        <f>SUM(M66:N66)</f>
        <v>14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24</v>
      </c>
      <c r="L67" s="49">
        <f>2*(COUNTIF($M$27:$N$37,"DÂN")+COUNTIF(K28:L37,"DÂN"))</f>
        <v>4</v>
      </c>
      <c r="M67" s="49">
        <f>2*(COUNTIF($C$27:$J$37,"DÂN")+COUNTIF($Q$27:$X$37,"DÂN")-COUNTIF($G$37:$J$37,"DÂN"))</f>
        <v>24</v>
      </c>
      <c r="N67" s="49">
        <f>2*(COUNTIF($M$27:$N$37,"DÂN")+COUNTIF(K28:L37,"DÂN"))</f>
        <v>4</v>
      </c>
      <c r="O67" s="230">
        <f>SUM(M67:N67)</f>
        <v>28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0</v>
      </c>
      <c r="N69" s="31">
        <f>2*(COUNTIF($M$39:$N$49,"TRANG")+COUNTIF(K39:L49,"TRANG"))</f>
        <v>0</v>
      </c>
      <c r="O69" s="232">
        <f>SUM(M69:N69)</f>
        <v>0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12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12</v>
      </c>
      <c r="N70" s="34">
        <f>2*(COUNTIF($M$39:$N$49,"UYÊN")+COUNTIF(K39:L49,"UYÊN"))</f>
        <v>2</v>
      </c>
      <c r="O70" s="233">
        <f>SUM(M70:N70)</f>
        <v>14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34">
        <f>SUM(M71:N71)</f>
        <v>4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35">
        <f>SUM(M72:N72)</f>
        <v>16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8</v>
      </c>
      <c r="L73" s="49">
        <f>2*(COUNTIF($M$39:$N$49,"DÂN")+COUNTIF(K39:L49,"DÂN"))</f>
        <v>2</v>
      </c>
      <c r="M73" s="49">
        <f>2*(COUNTIF($C$39:$J$49,"DÂN")+COUNTIF($Q$39:$X$49,"DÂN")-COUNTIF($G$49:$J$49,"DÂN"))</f>
        <v>8</v>
      </c>
      <c r="N73" s="49">
        <f>2*(COUNTIF($M$39:$N$49,"DÂN")+COUNTIF(K39:L49,"DÂN"))</f>
        <v>2</v>
      </c>
      <c r="O73" s="230">
        <f>SUM(M73:N73)</f>
        <v>10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3:A34"/>
    <mergeCell ref="B33:B34"/>
    <mergeCell ref="O33:O34"/>
    <mergeCell ref="P33:P34"/>
    <mergeCell ref="A29:A30"/>
    <mergeCell ref="B29:B30"/>
    <mergeCell ref="O29:O30"/>
    <mergeCell ref="P29:P30"/>
    <mergeCell ref="A31:A32"/>
    <mergeCell ref="B31:B32"/>
    <mergeCell ref="O31:O32"/>
    <mergeCell ref="P31:P32"/>
    <mergeCell ref="A26:B26"/>
    <mergeCell ref="O26:P26"/>
    <mergeCell ref="A27:A28"/>
    <mergeCell ref="B27:B28"/>
    <mergeCell ref="O27:O28"/>
    <mergeCell ref="P27:P28"/>
    <mergeCell ref="A23:A24"/>
    <mergeCell ref="B23:B24"/>
    <mergeCell ref="O23:O24"/>
    <mergeCell ref="P23:P24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5" right="0" top="0" bottom="0" header="0.3" footer="0.3"/>
  <pageSetup paperSize="9" scale="2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AC7F-35BE-4737-A3E2-CB0F5E0A509D}">
  <dimension ref="A1:AD74"/>
  <sheetViews>
    <sheetView topLeftCell="B37" zoomScale="82" zoomScaleNormal="82" workbookViewId="0">
      <selection activeCell="G41" sqref="G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254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255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256</v>
      </c>
      <c r="C4" s="7"/>
      <c r="D4" s="8"/>
      <c r="E4" s="22" t="s">
        <v>110</v>
      </c>
      <c r="F4" s="23" t="s">
        <v>20</v>
      </c>
      <c r="G4" s="22" t="s">
        <v>257</v>
      </c>
      <c r="H4" s="23" t="s">
        <v>20</v>
      </c>
      <c r="I4" s="22" t="s">
        <v>258</v>
      </c>
      <c r="J4" s="23" t="s">
        <v>20</v>
      </c>
      <c r="K4" s="7"/>
      <c r="L4" s="8"/>
      <c r="M4" s="7"/>
      <c r="N4" s="8"/>
      <c r="O4" s="9" t="s">
        <v>15</v>
      </c>
      <c r="P4" s="10" t="s">
        <v>256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259</v>
      </c>
      <c r="C5" s="11"/>
      <c r="D5" s="12"/>
      <c r="E5" s="82" t="s">
        <v>260</v>
      </c>
      <c r="F5" s="81" t="s">
        <v>24</v>
      </c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259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82" t="s">
        <v>261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22" t="s">
        <v>242</v>
      </c>
      <c r="L6" s="23" t="s">
        <v>20</v>
      </c>
      <c r="M6" s="88"/>
      <c r="N6" s="8"/>
      <c r="O6" s="245"/>
      <c r="P6" s="248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262</v>
      </c>
      <c r="C7" s="7"/>
      <c r="D7" s="7"/>
      <c r="E7" s="7"/>
      <c r="F7" s="7"/>
      <c r="G7" s="7"/>
      <c r="H7" s="8"/>
      <c r="I7" s="82" t="s">
        <v>263</v>
      </c>
      <c r="J7" s="81" t="s">
        <v>20</v>
      </c>
      <c r="K7" s="11"/>
      <c r="L7" s="12"/>
      <c r="M7" s="7"/>
      <c r="N7" s="8"/>
      <c r="O7" s="243" t="s">
        <v>31</v>
      </c>
      <c r="P7" s="246" t="s">
        <v>262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/>
      <c r="D8" s="8"/>
      <c r="E8" s="22" t="s">
        <v>113</v>
      </c>
      <c r="F8" s="23" t="s">
        <v>24</v>
      </c>
      <c r="G8" s="22" t="s">
        <v>37</v>
      </c>
      <c r="H8" s="129" t="s">
        <v>20</v>
      </c>
      <c r="I8" s="212" t="s">
        <v>264</v>
      </c>
      <c r="J8" s="213" t="s">
        <v>24</v>
      </c>
      <c r="K8" s="128" t="s">
        <v>265</v>
      </c>
      <c r="L8" s="87" t="s">
        <v>24</v>
      </c>
      <c r="M8" s="7"/>
      <c r="N8" s="8"/>
      <c r="O8" s="245"/>
      <c r="P8" s="248"/>
      <c r="Q8" s="15" t="s">
        <v>177</v>
      </c>
      <c r="R8" s="16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266</v>
      </c>
      <c r="C9" s="11"/>
      <c r="D9" s="12"/>
      <c r="E9" s="82" t="s">
        <v>239</v>
      </c>
      <c r="F9" s="81" t="s">
        <v>20</v>
      </c>
      <c r="G9" s="7"/>
      <c r="H9" s="144"/>
      <c r="I9" s="143" t="s">
        <v>267</v>
      </c>
      <c r="J9" s="147" t="s">
        <v>20</v>
      </c>
      <c r="K9" s="110"/>
      <c r="L9" s="7"/>
      <c r="M9" s="7"/>
      <c r="N9" s="8"/>
      <c r="O9" s="243" t="s">
        <v>40</v>
      </c>
      <c r="P9" s="246" t="s">
        <v>266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7"/>
      <c r="F10" s="8"/>
      <c r="G10" s="86" t="s">
        <v>268</v>
      </c>
      <c r="H10" s="145" t="s">
        <v>22</v>
      </c>
      <c r="I10" s="148"/>
      <c r="J10" s="135"/>
      <c r="K10" s="146" t="s">
        <v>50</v>
      </c>
      <c r="L10" s="23" t="s">
        <v>24</v>
      </c>
      <c r="M10" s="7"/>
      <c r="N10" s="7"/>
      <c r="O10" s="245"/>
      <c r="P10" s="248"/>
      <c r="Q10" s="11"/>
      <c r="R10" s="12"/>
      <c r="S10" s="11"/>
      <c r="T10" s="12"/>
      <c r="U10" s="11"/>
      <c r="V10" s="12"/>
      <c r="W10" s="117" t="s">
        <v>269</v>
      </c>
      <c r="X10" s="125" t="s">
        <v>52</v>
      </c>
    </row>
    <row r="11" spans="1:25" s="13" customFormat="1" ht="40.5" customHeight="1" x14ac:dyDescent="0.25">
      <c r="A11" s="237" t="s">
        <v>53</v>
      </c>
      <c r="B11" s="240" t="s">
        <v>270</v>
      </c>
      <c r="C11" s="7"/>
      <c r="D11" s="8"/>
      <c r="E11" s="11"/>
      <c r="F11" s="12"/>
      <c r="G11" s="7"/>
      <c r="H11" s="8"/>
      <c r="I11" s="142"/>
      <c r="J11" s="131"/>
      <c r="K11" s="7"/>
      <c r="L11" s="8"/>
      <c r="M11" s="7"/>
      <c r="N11" s="8"/>
      <c r="O11" s="243" t="s">
        <v>53</v>
      </c>
      <c r="P11" s="246" t="s">
        <v>270</v>
      </c>
      <c r="Q11" s="117" t="s">
        <v>271</v>
      </c>
      <c r="R11" s="125" t="s">
        <v>52</v>
      </c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11"/>
      <c r="D12" s="8"/>
      <c r="E12" s="22" t="s">
        <v>56</v>
      </c>
      <c r="F12" s="23" t="s">
        <v>24</v>
      </c>
      <c r="G12" s="22" t="s">
        <v>230</v>
      </c>
      <c r="H12" s="23" t="s">
        <v>24</v>
      </c>
      <c r="I12" s="22" t="s">
        <v>208</v>
      </c>
      <c r="J12" s="23" t="s">
        <v>22</v>
      </c>
      <c r="K12" s="22" t="s">
        <v>231</v>
      </c>
      <c r="L12" s="23" t="s">
        <v>20</v>
      </c>
      <c r="M12" s="7"/>
      <c r="N12" s="8"/>
      <c r="O12" s="245"/>
      <c r="P12" s="248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272</v>
      </c>
      <c r="C13" s="188" t="s">
        <v>103</v>
      </c>
      <c r="D13" s="190" t="s">
        <v>24</v>
      </c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272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273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273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21</v>
      </c>
      <c r="D16" s="22" t="s">
        <v>22</v>
      </c>
      <c r="E16" s="22" t="s">
        <v>249</v>
      </c>
      <c r="F16" s="23" t="s">
        <v>24</v>
      </c>
      <c r="G16" s="22" t="s">
        <v>65</v>
      </c>
      <c r="H16" s="23" t="s">
        <v>22</v>
      </c>
      <c r="I16" s="22" t="s">
        <v>247</v>
      </c>
      <c r="J16" s="23" t="s">
        <v>24</v>
      </c>
      <c r="K16" s="86" t="s">
        <v>274</v>
      </c>
      <c r="L16" s="87" t="s">
        <v>20</v>
      </c>
      <c r="M16" s="7"/>
      <c r="N16" s="8"/>
      <c r="O16" s="245"/>
      <c r="P16" s="248"/>
      <c r="Q16" s="11"/>
      <c r="R16" s="119"/>
      <c r="S16" s="11"/>
      <c r="T16" s="12"/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275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43" t="s">
        <v>26</v>
      </c>
      <c r="P17" s="246" t="s">
        <v>275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197</v>
      </c>
      <c r="H18" s="22" t="s">
        <v>22</v>
      </c>
      <c r="I18" s="82" t="s">
        <v>276</v>
      </c>
      <c r="J18" s="81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277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277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2" t="s">
        <v>182</v>
      </c>
      <c r="D20" s="23" t="s">
        <v>20</v>
      </c>
      <c r="E20" s="7"/>
      <c r="F20" s="8"/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17" t="s">
        <v>278</v>
      </c>
      <c r="V20" s="125" t="s">
        <v>52</v>
      </c>
      <c r="W20" s="117" t="s">
        <v>279</v>
      </c>
      <c r="X20" s="125" t="s">
        <v>52</v>
      </c>
    </row>
    <row r="21" spans="1:30" s="13" customFormat="1" ht="40.5" customHeight="1" x14ac:dyDescent="0.25">
      <c r="A21" s="237" t="s">
        <v>40</v>
      </c>
      <c r="B21" s="240" t="s">
        <v>280</v>
      </c>
      <c r="C21" s="7"/>
      <c r="D21" s="7"/>
      <c r="E21" s="7"/>
      <c r="F21" s="8"/>
      <c r="G21" s="11"/>
      <c r="H21" s="8"/>
      <c r="I21" s="11"/>
      <c r="J21" s="8"/>
      <c r="K21" s="7"/>
      <c r="L21" s="8"/>
      <c r="M21" s="106"/>
      <c r="N21" s="8"/>
      <c r="O21" s="243" t="s">
        <v>40</v>
      </c>
      <c r="P21" s="246" t="s">
        <v>280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19" t="s">
        <v>281</v>
      </c>
      <c r="F22" s="196" t="s">
        <v>22</v>
      </c>
      <c r="G22" s="135"/>
      <c r="I22" s="135"/>
      <c r="K22" s="22" t="s">
        <v>30</v>
      </c>
      <c r="L22" s="23" t="s">
        <v>20</v>
      </c>
      <c r="M22" s="7"/>
      <c r="N22" s="8"/>
      <c r="O22" s="245"/>
      <c r="P22" s="248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282</v>
      </c>
      <c r="C23" s="11"/>
      <c r="D23" s="8"/>
      <c r="E23" s="82" t="s">
        <v>283</v>
      </c>
      <c r="F23" s="81" t="s">
        <v>20</v>
      </c>
      <c r="G23" s="197"/>
      <c r="H23" s="130"/>
      <c r="I23" s="140"/>
      <c r="J23" s="8"/>
      <c r="K23" s="7"/>
      <c r="L23" s="7"/>
      <c r="M23" s="7" t="s">
        <v>94</v>
      </c>
      <c r="N23" s="8"/>
      <c r="O23" s="243" t="s">
        <v>53</v>
      </c>
      <c r="P23" s="246" t="s">
        <v>282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7"/>
      <c r="F24" s="161"/>
      <c r="G24" s="86" t="s">
        <v>284</v>
      </c>
      <c r="H24" s="187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36"/>
      <c r="U24" s="135"/>
      <c r="V24" s="135"/>
      <c r="W24" s="137" t="s">
        <v>285</v>
      </c>
      <c r="X24" s="16" t="s">
        <v>52</v>
      </c>
    </row>
    <row r="25" spans="1:30" s="13" customFormat="1" ht="40.5" customHeight="1" x14ac:dyDescent="0.25">
      <c r="A25" s="6" t="s">
        <v>59</v>
      </c>
      <c r="B25" s="40" t="s">
        <v>286</v>
      </c>
      <c r="C25" s="86" t="s">
        <v>103</v>
      </c>
      <c r="D25" s="87" t="s">
        <v>20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286</v>
      </c>
      <c r="Q25" s="11"/>
      <c r="R25" s="12"/>
      <c r="S25" s="21"/>
      <c r="T25" s="12"/>
      <c r="U25" s="138"/>
      <c r="V25" s="139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287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5" t="s">
        <v>15</v>
      </c>
      <c r="P27" s="246" t="s">
        <v>287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163" t="s">
        <v>113</v>
      </c>
      <c r="D28" s="164" t="s">
        <v>24</v>
      </c>
      <c r="E28" s="22" t="s">
        <v>56</v>
      </c>
      <c r="F28" s="194" t="s">
        <v>22</v>
      </c>
      <c r="G28" s="193"/>
      <c r="H28" s="126"/>
      <c r="I28" s="194" t="s">
        <v>37</v>
      </c>
      <c r="J28" s="195" t="s">
        <v>20</v>
      </c>
      <c r="K28" s="146" t="s">
        <v>231</v>
      </c>
      <c r="L28" s="23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79" t="s">
        <v>288</v>
      </c>
      <c r="C29" s="127"/>
      <c r="D29" s="127"/>
      <c r="E29" s="162" t="s">
        <v>233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5" t="s">
        <v>26</v>
      </c>
      <c r="P29" s="246" t="s">
        <v>288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165" t="s">
        <v>289</v>
      </c>
      <c r="D30" s="166" t="s">
        <v>24</v>
      </c>
      <c r="E30" s="82" t="s">
        <v>234</v>
      </c>
      <c r="F30" s="167" t="s">
        <v>24</v>
      </c>
      <c r="G30" s="22" t="s">
        <v>230</v>
      </c>
      <c r="H30" s="23" t="s">
        <v>24</v>
      </c>
      <c r="I30" s="22" t="s">
        <v>208</v>
      </c>
      <c r="J30" s="23" t="s">
        <v>22</v>
      </c>
      <c r="K30" s="86" t="s">
        <v>290</v>
      </c>
      <c r="L30" s="86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291</v>
      </c>
      <c r="C31" s="7"/>
      <c r="D31" s="8"/>
      <c r="E31" s="7"/>
      <c r="F31" s="8"/>
      <c r="G31" s="138"/>
      <c r="H31" s="12"/>
      <c r="I31" s="82" t="s">
        <v>292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291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22" t="s">
        <v>46</v>
      </c>
      <c r="D32" s="23" t="s">
        <v>24</v>
      </c>
      <c r="E32" s="19" t="s">
        <v>110</v>
      </c>
      <c r="F32" s="20" t="s">
        <v>20</v>
      </c>
      <c r="G32" s="19" t="s">
        <v>116</v>
      </c>
      <c r="H32" s="20" t="s">
        <v>22</v>
      </c>
      <c r="I32" s="82" t="s">
        <v>293</v>
      </c>
      <c r="J32" s="81" t="s">
        <v>24</v>
      </c>
      <c r="K32" s="22" t="s">
        <v>50</v>
      </c>
      <c r="L32" s="23" t="s">
        <v>24</v>
      </c>
      <c r="M32" s="7"/>
      <c r="N32" s="8"/>
      <c r="O32" s="256"/>
      <c r="P32" s="248"/>
      <c r="Q32" s="15" t="s">
        <v>177</v>
      </c>
      <c r="R32" s="180" t="s">
        <v>52</v>
      </c>
      <c r="S32" s="179"/>
      <c r="T32" s="181"/>
      <c r="U32" s="182"/>
      <c r="V32" s="12"/>
      <c r="W32" s="15" t="s">
        <v>294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295</v>
      </c>
      <c r="C33" s="11"/>
      <c r="D33" s="72"/>
      <c r="E33" s="11"/>
      <c r="F33" s="12"/>
      <c r="G33" s="11"/>
      <c r="H33" s="12"/>
      <c r="I33" s="11"/>
      <c r="J33" s="12"/>
      <c r="K33" s="11"/>
      <c r="L33" s="12"/>
      <c r="M33" s="7"/>
      <c r="N33" s="8"/>
      <c r="O33" s="243" t="s">
        <v>40</v>
      </c>
      <c r="P33" s="246" t="s">
        <v>295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78"/>
      <c r="C34" s="7" t="s">
        <v>296</v>
      </c>
      <c r="D34" s="8"/>
      <c r="E34" s="7" t="s">
        <v>296</v>
      </c>
      <c r="F34" s="161"/>
      <c r="G34" s="7" t="s">
        <v>296</v>
      </c>
      <c r="H34" s="127"/>
      <c r="I34" s="7" t="s">
        <v>296</v>
      </c>
      <c r="J34" s="161"/>
      <c r="K34" s="7" t="s">
        <v>296</v>
      </c>
      <c r="L34" s="127"/>
      <c r="M34" s="7"/>
      <c r="N34" s="8"/>
      <c r="O34" s="244"/>
      <c r="P34" s="248"/>
      <c r="Q34" s="75"/>
      <c r="R34" s="7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297</v>
      </c>
      <c r="C35" s="142"/>
      <c r="D35" s="142"/>
      <c r="E35" s="7"/>
      <c r="F35" s="7"/>
      <c r="G35" s="142"/>
      <c r="H35" s="142"/>
      <c r="I35" s="42" t="s">
        <v>298</v>
      </c>
      <c r="J35" s="37" t="s">
        <v>22</v>
      </c>
      <c r="K35" s="214" t="s">
        <v>299</v>
      </c>
      <c r="L35" s="215" t="s">
        <v>24</v>
      </c>
      <c r="M35" s="110"/>
      <c r="N35" s="8"/>
      <c r="O35" s="243" t="s">
        <v>53</v>
      </c>
      <c r="P35" s="246" t="s">
        <v>297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22" t="s">
        <v>57</v>
      </c>
      <c r="D36" s="23" t="s">
        <v>20</v>
      </c>
      <c r="E36" s="22" t="s">
        <v>300</v>
      </c>
      <c r="F36" s="23" t="s">
        <v>22</v>
      </c>
      <c r="G36" s="19" t="s">
        <v>49</v>
      </c>
      <c r="H36" s="20" t="s">
        <v>20</v>
      </c>
      <c r="I36" s="22" t="s">
        <v>171</v>
      </c>
      <c r="J36" s="22" t="s">
        <v>24</v>
      </c>
      <c r="K36" s="22" t="s">
        <v>242</v>
      </c>
      <c r="L36" s="23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117" t="s">
        <v>302</v>
      </c>
      <c r="T36" s="125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303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303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304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304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2" t="s">
        <v>182</v>
      </c>
      <c r="D40" s="23" t="s">
        <v>20</v>
      </c>
      <c r="E40" s="7"/>
      <c r="F40" s="8"/>
      <c r="G40" s="7"/>
      <c r="H40" s="8"/>
      <c r="I40" s="42" t="s">
        <v>305</v>
      </c>
      <c r="J40" s="37" t="s">
        <v>24</v>
      </c>
      <c r="K40" s="42" t="s">
        <v>306</v>
      </c>
      <c r="L40" s="37" t="s">
        <v>20</v>
      </c>
      <c r="M40" s="7"/>
      <c r="N40" s="7"/>
      <c r="O40" s="245"/>
      <c r="P40" s="248"/>
      <c r="Q40" s="8"/>
      <c r="R40" s="8"/>
      <c r="S40" s="11"/>
      <c r="T40" s="12"/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307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43" t="s">
        <v>26</v>
      </c>
      <c r="P41" s="246" t="s">
        <v>307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86" t="s">
        <v>308</v>
      </c>
      <c r="D42" s="87" t="s">
        <v>20</v>
      </c>
      <c r="E42" s="22" t="s">
        <v>196</v>
      </c>
      <c r="F42" s="23" t="s">
        <v>24</v>
      </c>
      <c r="G42" s="11"/>
      <c r="H42" s="12"/>
      <c r="I42" s="82" t="s">
        <v>309</v>
      </c>
      <c r="J42" s="81" t="s">
        <v>24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7" t="s">
        <v>31</v>
      </c>
      <c r="B43" s="240" t="s">
        <v>310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43" t="s">
        <v>31</v>
      </c>
      <c r="P43" s="246" t="s">
        <v>310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86" t="s">
        <v>311</v>
      </c>
      <c r="D44" s="87" t="s">
        <v>24</v>
      </c>
      <c r="E44" s="22" t="s">
        <v>83</v>
      </c>
      <c r="F44" s="23" t="s">
        <v>22</v>
      </c>
      <c r="G44" s="86" t="s">
        <v>312</v>
      </c>
      <c r="H44" s="87" t="s">
        <v>20</v>
      </c>
      <c r="I44" s="22" t="s">
        <v>247</v>
      </c>
      <c r="J44" s="23" t="s">
        <v>24</v>
      </c>
      <c r="K44" s="19" t="s">
        <v>122</v>
      </c>
      <c r="L44" s="20" t="s">
        <v>20</v>
      </c>
      <c r="M44" s="7"/>
      <c r="N44" s="8"/>
      <c r="O44" s="244"/>
      <c r="P44" s="248"/>
      <c r="Q44" s="11"/>
      <c r="R44" s="12"/>
      <c r="S44" s="11"/>
      <c r="T44" s="12"/>
      <c r="U44" s="8"/>
      <c r="V44" s="12"/>
      <c r="W44" s="15" t="s">
        <v>313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314</v>
      </c>
      <c r="C45" s="11"/>
      <c r="D45" s="12"/>
      <c r="E45" s="82" t="s">
        <v>315</v>
      </c>
      <c r="F45" s="81" t="s">
        <v>24</v>
      </c>
      <c r="G45" s="7"/>
      <c r="H45" s="8"/>
      <c r="I45" s="130"/>
      <c r="J45" s="8"/>
      <c r="K45" s="7"/>
      <c r="L45" s="8"/>
      <c r="M45" s="7"/>
      <c r="O45" s="243" t="s">
        <v>40</v>
      </c>
      <c r="P45" s="246" t="s">
        <v>314</v>
      </c>
      <c r="Q45" s="89"/>
      <c r="R45" s="8"/>
      <c r="S45" s="11"/>
      <c r="T45" s="8"/>
      <c r="U45" s="8"/>
      <c r="V45" s="8"/>
      <c r="W45" s="11"/>
      <c r="X45" s="8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22" t="s">
        <v>64</v>
      </c>
      <c r="F46" s="23" t="s">
        <v>20</v>
      </c>
      <c r="G46" s="143" t="s">
        <v>267</v>
      </c>
      <c r="H46" s="81" t="s">
        <v>20</v>
      </c>
      <c r="I46" s="22" t="s">
        <v>191</v>
      </c>
      <c r="J46" s="23" t="s">
        <v>24</v>
      </c>
      <c r="K46" s="22" t="s">
        <v>250</v>
      </c>
      <c r="L46" s="23" t="s">
        <v>24</v>
      </c>
      <c r="M46" s="106"/>
      <c r="N46" s="8"/>
      <c r="O46" s="245"/>
      <c r="P46" s="248"/>
      <c r="Q46" s="11"/>
      <c r="R46" s="12"/>
      <c r="S46" s="102"/>
      <c r="T46" s="103"/>
      <c r="U46" s="8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316</v>
      </c>
      <c r="C47" s="7"/>
      <c r="D47" s="7"/>
      <c r="E47" s="82" t="s">
        <v>317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43" t="s">
        <v>53</v>
      </c>
      <c r="P47" s="246" t="s">
        <v>316</v>
      </c>
      <c r="Q47" s="14"/>
      <c r="R47" s="8"/>
      <c r="S47" s="7"/>
      <c r="T47" s="8"/>
      <c r="U47" s="8"/>
      <c r="V47" s="12"/>
      <c r="W47" s="11"/>
      <c r="X47" s="12"/>
    </row>
    <row r="48" spans="1:30" s="13" customFormat="1" ht="45.75" customHeight="1" x14ac:dyDescent="0.25">
      <c r="A48" s="239"/>
      <c r="B48" s="242"/>
      <c r="C48" s="22" t="s">
        <v>96</v>
      </c>
      <c r="D48" s="23" t="s">
        <v>20</v>
      </c>
      <c r="E48" s="7"/>
      <c r="F48" s="8"/>
      <c r="G48" s="22" t="s">
        <v>75</v>
      </c>
      <c r="H48" s="23" t="s">
        <v>18</v>
      </c>
      <c r="I48" s="7"/>
      <c r="J48" s="8"/>
      <c r="K48" s="22" t="s">
        <v>70</v>
      </c>
      <c r="L48" s="23" t="s">
        <v>20</v>
      </c>
      <c r="M48" s="7"/>
      <c r="N48" s="8"/>
      <c r="O48" s="245"/>
      <c r="P48" s="248"/>
      <c r="Q48" s="7"/>
      <c r="R48" s="8"/>
      <c r="S48" s="11"/>
      <c r="T48" s="136"/>
      <c r="U48" s="200" t="s">
        <v>318</v>
      </c>
      <c r="V48" s="16" t="s">
        <v>52</v>
      </c>
      <c r="W48" s="137" t="s">
        <v>198</v>
      </c>
      <c r="X48" s="16" t="s">
        <v>52</v>
      </c>
    </row>
    <row r="49" spans="1:24" s="13" customFormat="1" ht="42.75" customHeight="1" x14ac:dyDescent="0.25">
      <c r="A49" s="17" t="s">
        <v>59</v>
      </c>
      <c r="B49" s="116" t="s">
        <v>319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319</v>
      </c>
      <c r="Q49" s="7"/>
      <c r="R49" s="8"/>
      <c r="S49" s="11"/>
      <c r="T49" s="8"/>
      <c r="U49" s="7"/>
      <c r="V49" s="8"/>
      <c r="W49" s="199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2">
        <f>SUM(M51:N51)</f>
        <v>0</v>
      </c>
      <c r="P51" s="232"/>
      <c r="Q51" s="85" t="s">
        <v>137</v>
      </c>
      <c r="R51" s="31">
        <f t="shared" ref="R51:S55" si="0">M51+M57+M63+M69</f>
        <v>2</v>
      </c>
      <c r="S51" s="31">
        <f t="shared" si="0"/>
        <v>0</v>
      </c>
      <c r="T51" s="31">
        <f>SUM(R51:S51)</f>
        <v>2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0</v>
      </c>
      <c r="M52" s="34">
        <f>2*(COUNTIF($C$4:$J$13,"UYÊN")+COUNTIF($Q$4:$X$13,"UYÊN")-COUNTIF(I13:L13,"UYÊN"))</f>
        <v>6</v>
      </c>
      <c r="N52" s="34">
        <f>2*(COUNTIF($M$4:$N$13,"UYÊN")+COUNTIF(K4:L13,"UYÊN"))</f>
        <v>0</v>
      </c>
      <c r="O52" s="233">
        <f>SUM(M52:N52)</f>
        <v>6</v>
      </c>
      <c r="P52" s="233"/>
      <c r="Q52" s="56" t="s">
        <v>138</v>
      </c>
      <c r="R52" s="34">
        <f t="shared" si="0"/>
        <v>30</v>
      </c>
      <c r="S52" s="34">
        <f t="shared" si="0"/>
        <v>2</v>
      </c>
      <c r="T52" s="34">
        <f>SUM(R52:S52)</f>
        <v>32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26</v>
      </c>
      <c r="S53" s="23">
        <f t="shared" si="0"/>
        <v>0</v>
      </c>
      <c r="T53" s="23">
        <f>SUM(R53:S53)</f>
        <v>26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16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16</v>
      </c>
      <c r="N54" s="18">
        <f>2*(COUNTIF($M$4:$N$13,"NGUYÊN")+COUNTIF(K3:L12,"NGUYÊN"))</f>
        <v>4</v>
      </c>
      <c r="O54" s="235">
        <f>SUM(M54:N54)</f>
        <v>20</v>
      </c>
      <c r="P54" s="235"/>
      <c r="Q54" s="58" t="s">
        <v>140</v>
      </c>
      <c r="R54" s="18">
        <f t="shared" si="0"/>
        <v>58</v>
      </c>
      <c r="S54" s="18">
        <f t="shared" si="0"/>
        <v>14</v>
      </c>
      <c r="T54" s="18">
        <f>SUM(R54:S54)</f>
        <v>72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0">
        <f>SUM(M55:N55)</f>
        <v>20</v>
      </c>
      <c r="P55" s="230"/>
      <c r="Q55" s="49" t="s">
        <v>141</v>
      </c>
      <c r="R55" s="49">
        <f t="shared" si="0"/>
        <v>50</v>
      </c>
      <c r="S55" s="49">
        <f t="shared" si="0"/>
        <v>20</v>
      </c>
      <c r="T55" s="49">
        <f>SUM(R55:S55)</f>
        <v>70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2">
        <f>SUM(M57:N57)</f>
        <v>0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12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12</v>
      </c>
      <c r="N58" s="34">
        <f>2*(COUNTIF($M$15:$N$25,"UYÊN")+COUNTIF(K15:L25,"UYÊN"))</f>
        <v>0</v>
      </c>
      <c r="O58" s="233">
        <f>SUM(M58:N58)</f>
        <v>12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6</v>
      </c>
      <c r="L59" s="23">
        <f>2*(COUNTIF($M$15:$N$25,"TUẤN")+COUNTIF(K15:L25,"TUẤN"))</f>
        <v>0</v>
      </c>
      <c r="M59" s="57">
        <f>2*(COUNTIF($C$15:$J$25,"NHU")+COUNTIF($Q$15:$X$25,"NHU")-COUNTIF(I26:L28,"NHU"))</f>
        <v>6</v>
      </c>
      <c r="N59" s="23">
        <f>2*(COUNTIF($M$15:$N$25,"NHU")+COUNTIF(K15:L25,"NHU"))</f>
        <v>0</v>
      </c>
      <c r="O59" s="234">
        <f>SUM(M59:N59)</f>
        <v>6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6</v>
      </c>
      <c r="M61" s="84">
        <f>2*(COUNTIF($C$15:$J$25,"DÂN")+COUNTIF($Q$15:$X$25,"DÂN")-COUNTIF(I29:L30,"DÂN"))</f>
        <v>8</v>
      </c>
      <c r="N61" s="49">
        <f>2*(COUNTIF($M$15:$N$25,"DÂN")+COUNTIF(K15:L25,"DÂN"))</f>
        <v>6</v>
      </c>
      <c r="O61" s="230">
        <f>SUM(M61:N61)</f>
        <v>14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2">
        <f>SUM(M63:N63)</f>
        <v>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10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10</v>
      </c>
      <c r="N64" s="34">
        <f>2*(COUNTIF($M$27:$N$37,"UYÊN")+COUNTIF(K28:L37,"UYÊN"))</f>
        <v>2</v>
      </c>
      <c r="O64" s="233">
        <f>SUM(M64:N64)</f>
        <v>12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34">
        <f>SUM(M65:N65)</f>
        <v>8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14</v>
      </c>
      <c r="L66" s="18">
        <f>2*(COUNTIF($M$27:$N$37,"NGUYÊN")+COUNTIF(K26:L36,"NGUYÊN"))</f>
        <v>4</v>
      </c>
      <c r="M66" s="18">
        <f>2*(COUNTIF($C$27:$J$37,"NGUYÊN")+COUNTIF($Q$27:$X$37,"NGUYÊN")-COUNTIF($G$37:$J$37,"NGUYÊN"))</f>
        <v>14</v>
      </c>
      <c r="N66" s="18">
        <f>2*(COUNTIF($M$27:$N$37,"NGUYÊN")+COUNTIF(K26:L36,"NGUYÊN"))</f>
        <v>4</v>
      </c>
      <c r="O66" s="235">
        <f>SUM(M66:N66)</f>
        <v>18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12</v>
      </c>
      <c r="L67" s="49">
        <f>2*(COUNTIF($M$27:$N$37,"DÂN")+COUNTIF(K28:L37,"DÂN"))</f>
        <v>4</v>
      </c>
      <c r="M67" s="49">
        <f>2*(COUNTIF($C$27:$J$37,"DÂN")+COUNTIF($Q$27:$X$37,"DÂN")-COUNTIF($G$37:$J$37,"DÂN"))</f>
        <v>12</v>
      </c>
      <c r="N67" s="49">
        <f>2*(COUNTIF($M$27:$N$37,"DÂN")+COUNTIF(K28:L37,"DÂN"))</f>
        <v>4</v>
      </c>
      <c r="O67" s="230">
        <f>SUM(M67:N67)</f>
        <v>16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2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2</v>
      </c>
      <c r="N69" s="31">
        <f>2*(COUNTIF($M$39:$N$49,"TRANG")+COUNTIF(K39:L49,"TRANG"))</f>
        <v>0</v>
      </c>
      <c r="O69" s="232">
        <f>SUM(M69:N69)</f>
        <v>2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2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2</v>
      </c>
      <c r="N70" s="34">
        <f>2*(COUNTIF($M$39:$N$49,"UYÊN")+COUNTIF(K39:L49,"UYÊN"))</f>
        <v>0</v>
      </c>
      <c r="O70" s="233">
        <f>SUM(M70:N70)</f>
        <v>2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0</v>
      </c>
      <c r="O71" s="234">
        <f>SUM(M71:N71)</f>
        <v>6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16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16</v>
      </c>
      <c r="N72" s="18">
        <f>2*(COUNTIF($M$39:$N$49,"NGUYÊN")+COUNTIF(K38:L48,"NGUYÊN"))</f>
        <v>2</v>
      </c>
      <c r="O72" s="235">
        <f>SUM(M72:N72)</f>
        <v>18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6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6</v>
      </c>
      <c r="O73" s="230">
        <f>SUM(M73:N73)</f>
        <v>20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E468-ADB8-4C7B-8BE1-2A4C1476BFA5}">
  <dimension ref="A1:AD74"/>
  <sheetViews>
    <sheetView topLeftCell="C37" zoomScale="82" zoomScaleNormal="82" workbookViewId="0">
      <selection activeCell="C21" sqref="C2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320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321</v>
      </c>
      <c r="C4" s="7" t="s">
        <v>296</v>
      </c>
      <c r="D4" s="8"/>
      <c r="E4" s="7"/>
      <c r="F4" s="8"/>
      <c r="G4" s="7" t="s">
        <v>296</v>
      </c>
      <c r="H4" s="8"/>
      <c r="I4" s="7"/>
      <c r="J4" s="8"/>
      <c r="K4" s="7" t="s">
        <v>296</v>
      </c>
      <c r="L4" s="8"/>
      <c r="M4" s="7"/>
      <c r="N4" s="8"/>
      <c r="O4" s="9" t="s">
        <v>15</v>
      </c>
      <c r="P4" s="10" t="s">
        <v>321</v>
      </c>
      <c r="Q4" s="7" t="s">
        <v>296</v>
      </c>
      <c r="R4" s="12"/>
      <c r="S4" s="11"/>
      <c r="T4" s="12"/>
      <c r="U4" s="7" t="s">
        <v>296</v>
      </c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322</v>
      </c>
      <c r="C5" s="11"/>
      <c r="D5" s="12"/>
      <c r="E5" s="7"/>
      <c r="F5" s="8"/>
      <c r="G5" s="7"/>
      <c r="H5" s="7"/>
      <c r="I5" s="7"/>
      <c r="J5" s="8"/>
      <c r="K5" s="7"/>
      <c r="L5" s="8"/>
      <c r="M5" s="7"/>
      <c r="N5" s="8"/>
      <c r="O5" s="243" t="s">
        <v>26</v>
      </c>
      <c r="P5" s="246" t="s">
        <v>322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 t="s">
        <v>296</v>
      </c>
      <c r="D6" s="8"/>
      <c r="E6" s="7"/>
      <c r="F6" s="8"/>
      <c r="G6" s="7" t="s">
        <v>296</v>
      </c>
      <c r="H6" s="8"/>
      <c r="I6" s="7"/>
      <c r="J6" s="8"/>
      <c r="K6" s="7" t="s">
        <v>296</v>
      </c>
      <c r="L6" s="8"/>
      <c r="M6" s="88"/>
      <c r="N6" s="8"/>
      <c r="O6" s="245"/>
      <c r="P6" s="248"/>
      <c r="Q6" s="7" t="s">
        <v>296</v>
      </c>
      <c r="R6" s="12"/>
      <c r="S6" s="11"/>
      <c r="T6" s="12"/>
      <c r="U6" s="7" t="s">
        <v>296</v>
      </c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323</v>
      </c>
      <c r="C7" s="7"/>
      <c r="D7" s="7"/>
      <c r="E7" s="7"/>
      <c r="F7" s="8"/>
      <c r="G7" s="7"/>
      <c r="H7" s="8"/>
      <c r="I7" s="7"/>
      <c r="J7" s="8"/>
      <c r="K7" s="11"/>
      <c r="L7" s="12"/>
      <c r="M7" s="7"/>
      <c r="N7" s="8"/>
      <c r="O7" s="243" t="s">
        <v>31</v>
      </c>
      <c r="P7" s="246" t="s">
        <v>323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7" t="s">
        <v>296</v>
      </c>
      <c r="D8" s="8"/>
      <c r="E8" s="7"/>
      <c r="F8" s="8"/>
      <c r="G8" s="7" t="s">
        <v>296</v>
      </c>
      <c r="H8" s="161"/>
      <c r="I8" s="7"/>
      <c r="J8" s="8"/>
      <c r="K8" s="7" t="s">
        <v>296</v>
      </c>
      <c r="L8" s="161"/>
      <c r="M8" s="7"/>
      <c r="N8" s="8"/>
      <c r="O8" s="245"/>
      <c r="P8" s="248"/>
      <c r="Q8" s="7" t="s">
        <v>296</v>
      </c>
      <c r="R8" s="12"/>
      <c r="S8" s="11"/>
      <c r="T8" s="12"/>
      <c r="U8" s="7" t="s">
        <v>296</v>
      </c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324</v>
      </c>
      <c r="C9" s="11"/>
      <c r="D9" s="12"/>
      <c r="E9" s="138"/>
      <c r="F9" s="139"/>
      <c r="G9" s="11"/>
      <c r="H9" s="12"/>
      <c r="I9" s="7"/>
      <c r="J9" s="8"/>
      <c r="K9" s="42" t="s">
        <v>325</v>
      </c>
      <c r="L9" s="42" t="s">
        <v>20</v>
      </c>
      <c r="M9" s="7"/>
      <c r="N9" s="8"/>
      <c r="O9" s="243" t="s">
        <v>40</v>
      </c>
      <c r="P9" s="246" t="s">
        <v>324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9"/>
      <c r="B10" s="242"/>
      <c r="C10" s="22" t="s">
        <v>46</v>
      </c>
      <c r="D10" s="23" t="s">
        <v>24</v>
      </c>
      <c r="E10" s="22" t="s">
        <v>110</v>
      </c>
      <c r="F10" s="23" t="s">
        <v>20</v>
      </c>
      <c r="G10" s="117" t="s">
        <v>326</v>
      </c>
      <c r="H10" s="125" t="s">
        <v>18</v>
      </c>
      <c r="I10" s="22" t="s">
        <v>37</v>
      </c>
      <c r="J10" s="23" t="s">
        <v>18</v>
      </c>
      <c r="K10" s="22" t="s">
        <v>231</v>
      </c>
      <c r="L10" s="23" t="s">
        <v>24</v>
      </c>
      <c r="M10" s="22" t="s">
        <v>242</v>
      </c>
      <c r="N10" s="23" t="s">
        <v>20</v>
      </c>
      <c r="O10" s="245"/>
      <c r="P10" s="248"/>
      <c r="Q10" s="11"/>
      <c r="R10" s="12"/>
      <c r="S10" s="11"/>
      <c r="T10" s="12"/>
      <c r="U10" s="86" t="s">
        <v>327</v>
      </c>
      <c r="V10" s="87" t="s">
        <v>52</v>
      </c>
      <c r="W10" s="11"/>
      <c r="X10" s="12"/>
    </row>
    <row r="11" spans="1:25" s="13" customFormat="1" ht="40.5" customHeight="1" x14ac:dyDescent="0.25">
      <c r="A11" s="237" t="s">
        <v>53</v>
      </c>
      <c r="B11" s="240" t="s">
        <v>328</v>
      </c>
      <c r="C11" s="201" t="s">
        <v>329</v>
      </c>
      <c r="D11" s="202" t="s">
        <v>22</v>
      </c>
      <c r="E11" s="138"/>
      <c r="F11" s="139"/>
      <c r="G11" s="7"/>
      <c r="H11" s="8"/>
      <c r="I11" s="142"/>
      <c r="J11" s="131"/>
      <c r="K11" s="7"/>
      <c r="L11" s="7"/>
      <c r="M11" s="7"/>
      <c r="N11" s="8"/>
      <c r="O11" s="243" t="s">
        <v>53</v>
      </c>
      <c r="P11" s="246" t="s">
        <v>328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22" t="s">
        <v>113</v>
      </c>
      <c r="D12" s="23" t="s">
        <v>24</v>
      </c>
      <c r="E12" s="22" t="s">
        <v>56</v>
      </c>
      <c r="F12" s="23" t="s">
        <v>18</v>
      </c>
      <c r="G12" s="7"/>
      <c r="H12" s="8"/>
      <c r="I12" s="22" t="s">
        <v>208</v>
      </c>
      <c r="J12" s="23" t="s">
        <v>22</v>
      </c>
      <c r="K12" s="146" t="s">
        <v>50</v>
      </c>
      <c r="L12" s="23" t="s">
        <v>24</v>
      </c>
      <c r="M12" s="22" t="s">
        <v>299</v>
      </c>
      <c r="N12" s="129" t="s">
        <v>24</v>
      </c>
      <c r="O12" s="245"/>
      <c r="P12" s="248"/>
      <c r="Q12" s="15" t="s">
        <v>330</v>
      </c>
      <c r="R12" s="16" t="s">
        <v>52</v>
      </c>
      <c r="S12" s="15" t="s">
        <v>177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331</v>
      </c>
      <c r="C13" s="130"/>
      <c r="D13" s="172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331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332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43" t="s">
        <v>15</v>
      </c>
      <c r="P15" s="246" t="s">
        <v>332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257</v>
      </c>
      <c r="D16" s="23" t="s">
        <v>18</v>
      </c>
      <c r="E16" s="22" t="s">
        <v>249</v>
      </c>
      <c r="F16" s="23" t="s">
        <v>24</v>
      </c>
      <c r="G16" s="22" t="s">
        <v>298</v>
      </c>
      <c r="H16" s="129" t="s">
        <v>20</v>
      </c>
      <c r="I16" s="22" t="s">
        <v>258</v>
      </c>
      <c r="J16" s="23" t="s">
        <v>18</v>
      </c>
      <c r="K16" s="7"/>
      <c r="L16" s="8"/>
      <c r="M16" s="7"/>
      <c r="N16" s="8"/>
      <c r="O16" s="245"/>
      <c r="P16" s="248"/>
      <c r="Q16" s="15" t="s">
        <v>333</v>
      </c>
      <c r="R16" s="16" t="s">
        <v>52</v>
      </c>
      <c r="S16" s="86" t="s">
        <v>334</v>
      </c>
      <c r="T16" s="87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335</v>
      </c>
      <c r="C17" s="7"/>
      <c r="D17" s="7"/>
      <c r="E17" s="11"/>
      <c r="F17" s="12"/>
      <c r="G17" s="7"/>
      <c r="H17" s="8"/>
      <c r="I17" s="7"/>
      <c r="J17" s="8"/>
      <c r="K17" s="88"/>
      <c r="L17" s="8"/>
      <c r="M17" s="7"/>
      <c r="N17" s="8"/>
      <c r="O17" s="243" t="s">
        <v>26</v>
      </c>
      <c r="P17" s="246" t="s">
        <v>335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75</v>
      </c>
      <c r="H18" s="23" t="s">
        <v>18</v>
      </c>
      <c r="I18" s="82" t="s">
        <v>336</v>
      </c>
      <c r="J18" s="81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7" t="s">
        <v>31</v>
      </c>
      <c r="B19" s="240" t="s">
        <v>337</v>
      </c>
      <c r="C19" s="7"/>
      <c r="D19" s="8"/>
      <c r="E19" s="42" t="s">
        <v>338</v>
      </c>
      <c r="F19" s="37" t="s">
        <v>24</v>
      </c>
      <c r="G19" s="7"/>
      <c r="H19" s="7"/>
      <c r="I19" s="7"/>
      <c r="J19" s="7"/>
      <c r="K19" s="7"/>
      <c r="L19" s="8"/>
      <c r="M19" s="7"/>
      <c r="N19" s="8"/>
      <c r="O19" s="243" t="s">
        <v>31</v>
      </c>
      <c r="P19" s="246" t="s">
        <v>337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7"/>
      <c r="D20" s="7"/>
      <c r="E20" s="22" t="s">
        <v>182</v>
      </c>
      <c r="F20" s="23" t="s">
        <v>20</v>
      </c>
      <c r="G20" s="42" t="s">
        <v>339</v>
      </c>
      <c r="H20" s="37" t="s">
        <v>20</v>
      </c>
      <c r="I20" s="19" t="s">
        <v>191</v>
      </c>
      <c r="J20" s="19" t="s">
        <v>18</v>
      </c>
      <c r="K20" s="22" t="s">
        <v>70</v>
      </c>
      <c r="L20" s="23" t="s">
        <v>22</v>
      </c>
      <c r="M20" s="7"/>
      <c r="N20" s="8"/>
      <c r="O20" s="245"/>
      <c r="P20" s="248"/>
      <c r="Q20" s="11"/>
      <c r="R20" s="12"/>
      <c r="S20" s="11"/>
      <c r="T20" s="12"/>
      <c r="U20" s="137" t="s">
        <v>285</v>
      </c>
      <c r="V20" s="16" t="s">
        <v>52</v>
      </c>
      <c r="W20" s="137" t="s">
        <v>340</v>
      </c>
      <c r="X20" s="16" t="s">
        <v>52</v>
      </c>
    </row>
    <row r="21" spans="1:30" s="13" customFormat="1" ht="40.5" customHeight="1" x14ac:dyDescent="0.25">
      <c r="A21" s="237" t="s">
        <v>40</v>
      </c>
      <c r="B21" s="240" t="s">
        <v>341</v>
      </c>
      <c r="C21" s="7"/>
      <c r="D21" s="7"/>
      <c r="E21" s="42" t="s">
        <v>342</v>
      </c>
      <c r="F21" s="37" t="s">
        <v>20</v>
      </c>
      <c r="G21" s="7"/>
      <c r="H21" s="8"/>
      <c r="I21" s="11"/>
      <c r="J21" s="8"/>
      <c r="K21" s="7"/>
      <c r="L21" s="8"/>
      <c r="M21" s="106"/>
      <c r="N21" s="8"/>
      <c r="O21" s="243" t="s">
        <v>40</v>
      </c>
      <c r="P21" s="246" t="s">
        <v>341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22" t="s">
        <v>196</v>
      </c>
      <c r="D22" s="23" t="s">
        <v>24</v>
      </c>
      <c r="E22" s="22" t="s">
        <v>300</v>
      </c>
      <c r="F22" s="23" t="s">
        <v>24</v>
      </c>
      <c r="G22" s="22" t="s">
        <v>230</v>
      </c>
      <c r="H22" s="23" t="s">
        <v>18</v>
      </c>
      <c r="I22" s="22" t="s">
        <v>247</v>
      </c>
      <c r="J22" s="23" t="s">
        <v>18</v>
      </c>
      <c r="K22" s="7"/>
      <c r="L22" s="8"/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343</v>
      </c>
      <c r="C23" s="11"/>
      <c r="D23" s="8"/>
      <c r="E23" s="82" t="s">
        <v>344</v>
      </c>
      <c r="F23" s="81" t="s">
        <v>20</v>
      </c>
      <c r="G23" s="7"/>
      <c r="H23" s="130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343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9"/>
      <c r="B24" s="242"/>
      <c r="C24" s="22" t="s">
        <v>96</v>
      </c>
      <c r="D24" s="23" t="s">
        <v>22</v>
      </c>
      <c r="E24" s="7" t="s">
        <v>94</v>
      </c>
      <c r="F24" s="8"/>
      <c r="G24" s="22" t="s">
        <v>305</v>
      </c>
      <c r="H24" s="23" t="s">
        <v>20</v>
      </c>
      <c r="I24" s="22" t="s">
        <v>306</v>
      </c>
      <c r="J24" s="23" t="s">
        <v>18</v>
      </c>
      <c r="K24" s="22" t="s">
        <v>122</v>
      </c>
      <c r="L24" s="22" t="s">
        <v>20</v>
      </c>
      <c r="M24" s="7"/>
      <c r="N24" s="8"/>
      <c r="O24" s="245"/>
      <c r="P24" s="248"/>
      <c r="Q24" s="11"/>
      <c r="R24" s="12"/>
      <c r="S24" s="11"/>
      <c r="T24" s="136"/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345</v>
      </c>
      <c r="C25" s="86" t="s">
        <v>103</v>
      </c>
      <c r="D25" s="87" t="s">
        <v>18</v>
      </c>
      <c r="E25" s="86" t="s">
        <v>103</v>
      </c>
      <c r="F25" s="87" t="s">
        <v>20</v>
      </c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345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1" t="s">
        <v>15</v>
      </c>
      <c r="B27" s="240" t="s">
        <v>346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5" t="s">
        <v>15</v>
      </c>
      <c r="P27" s="246" t="s">
        <v>346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2" t="s">
        <v>113</v>
      </c>
      <c r="D28" s="194" t="s">
        <v>24</v>
      </c>
      <c r="E28" s="7"/>
      <c r="F28" s="144"/>
      <c r="G28" s="193"/>
      <c r="H28" s="126"/>
      <c r="I28" s="194" t="s">
        <v>37</v>
      </c>
      <c r="J28" s="195" t="s">
        <v>18</v>
      </c>
      <c r="K28" s="146" t="s">
        <v>231</v>
      </c>
      <c r="L28" s="23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347</v>
      </c>
      <c r="C29" s="127"/>
      <c r="D29" s="127"/>
      <c r="E29" s="82" t="s">
        <v>348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5" t="s">
        <v>26</v>
      </c>
      <c r="P29" s="246" t="s">
        <v>347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22" t="s">
        <v>329</v>
      </c>
      <c r="D30" s="194" t="s">
        <v>24</v>
      </c>
      <c r="E30" s="22" t="s">
        <v>21</v>
      </c>
      <c r="F30" s="22" t="s">
        <v>22</v>
      </c>
      <c r="G30" s="22" t="s">
        <v>230</v>
      </c>
      <c r="H30" s="23" t="s">
        <v>18</v>
      </c>
      <c r="I30" s="7"/>
      <c r="J30" s="8"/>
      <c r="K30" s="146" t="s">
        <v>325</v>
      </c>
      <c r="L30" s="23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349</v>
      </c>
      <c r="C31" s="7"/>
      <c r="D31" s="8"/>
      <c r="E31" s="7"/>
      <c r="F31" s="8"/>
      <c r="G31" s="138"/>
      <c r="H31" s="12"/>
      <c r="I31" s="82" t="s">
        <v>350</v>
      </c>
      <c r="J31" s="81" t="s">
        <v>20</v>
      </c>
      <c r="K31" s="7"/>
      <c r="L31" s="7"/>
      <c r="M31" s="7"/>
      <c r="N31" s="7"/>
      <c r="O31" s="255" t="s">
        <v>31</v>
      </c>
      <c r="P31" s="246" t="s">
        <v>349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22" t="s">
        <v>46</v>
      </c>
      <c r="D32" s="23" t="s">
        <v>24</v>
      </c>
      <c r="E32" s="22" t="s">
        <v>110</v>
      </c>
      <c r="F32" s="22" t="s">
        <v>20</v>
      </c>
      <c r="G32" s="22" t="s">
        <v>116</v>
      </c>
      <c r="H32" s="22" t="s">
        <v>22</v>
      </c>
      <c r="I32" s="86" t="s">
        <v>351</v>
      </c>
      <c r="J32" s="87" t="s">
        <v>18</v>
      </c>
      <c r="K32" s="86" t="s">
        <v>352</v>
      </c>
      <c r="L32" s="87" t="s">
        <v>18</v>
      </c>
      <c r="M32" s="7"/>
      <c r="N32" s="8"/>
      <c r="O32" s="256"/>
      <c r="P32" s="248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354</v>
      </c>
      <c r="C33" s="11"/>
      <c r="D33" s="72"/>
      <c r="E33" s="82" t="s">
        <v>355</v>
      </c>
      <c r="F33" s="81" t="s">
        <v>20</v>
      </c>
      <c r="G33" s="11"/>
      <c r="H33" s="12"/>
      <c r="I33" s="82" t="s">
        <v>356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354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22" t="s">
        <v>56</v>
      </c>
      <c r="D34" s="194" t="s">
        <v>18</v>
      </c>
      <c r="E34" s="7"/>
      <c r="F34" s="161"/>
      <c r="G34" s="7"/>
      <c r="H34" s="8"/>
      <c r="I34" s="22" t="s">
        <v>298</v>
      </c>
      <c r="J34" s="22" t="s">
        <v>22</v>
      </c>
      <c r="K34" s="22" t="s">
        <v>299</v>
      </c>
      <c r="L34" s="23" t="s">
        <v>20</v>
      </c>
      <c r="M34" s="7"/>
      <c r="N34" s="8"/>
      <c r="O34" s="244"/>
      <c r="P34" s="248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357</v>
      </c>
      <c r="C35" s="142"/>
      <c r="D35" s="142"/>
      <c r="F35" s="7"/>
      <c r="G35" s="142"/>
      <c r="H35" s="142"/>
      <c r="I35" s="7"/>
      <c r="J35" s="7"/>
      <c r="K35" s="7"/>
      <c r="L35" s="8"/>
      <c r="M35" s="110"/>
      <c r="N35" s="8"/>
      <c r="O35" s="243" t="s">
        <v>53</v>
      </c>
      <c r="P35" s="246" t="s">
        <v>357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22" t="s">
        <v>57</v>
      </c>
      <c r="D36" s="23" t="s">
        <v>18</v>
      </c>
      <c r="E36" s="7"/>
      <c r="F36" s="8"/>
      <c r="G36" s="22" t="s">
        <v>49</v>
      </c>
      <c r="H36" s="22" t="s">
        <v>18</v>
      </c>
      <c r="I36" s="86" t="s">
        <v>358</v>
      </c>
      <c r="J36" s="87" t="s">
        <v>22</v>
      </c>
      <c r="K36" s="22" t="s">
        <v>242</v>
      </c>
      <c r="L36" s="23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86" t="s">
        <v>359</v>
      </c>
      <c r="T36" s="87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360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360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361</v>
      </c>
      <c r="C39" s="22" t="s">
        <v>75</v>
      </c>
      <c r="D39" s="23" t="s">
        <v>18</v>
      </c>
      <c r="E39" s="7"/>
      <c r="F39" s="8"/>
      <c r="G39" s="11"/>
      <c r="H39" s="8"/>
      <c r="I39" s="11"/>
      <c r="J39" s="8"/>
      <c r="K39" s="7"/>
      <c r="L39" s="7"/>
      <c r="M39" s="8"/>
      <c r="N39" s="8"/>
      <c r="O39" s="243" t="s">
        <v>15</v>
      </c>
      <c r="P39" s="246" t="s">
        <v>361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19" t="s">
        <v>182</v>
      </c>
      <c r="D40" s="20" t="s">
        <v>20</v>
      </c>
      <c r="E40" s="22" t="s">
        <v>300</v>
      </c>
      <c r="F40" s="23" t="s">
        <v>22</v>
      </c>
      <c r="G40" s="22" t="s">
        <v>306</v>
      </c>
      <c r="H40" s="23" t="s">
        <v>18</v>
      </c>
      <c r="I40" s="22" t="s">
        <v>305</v>
      </c>
      <c r="J40" s="23" t="s">
        <v>20</v>
      </c>
      <c r="K40" s="7"/>
      <c r="L40" s="8"/>
      <c r="M40" s="7"/>
      <c r="N40" s="7"/>
      <c r="O40" s="245"/>
      <c r="P40" s="248"/>
      <c r="Q40" s="15" t="s">
        <v>333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363</v>
      </c>
      <c r="C41" s="7"/>
      <c r="D41" s="8"/>
      <c r="E41" s="86" t="s">
        <v>364</v>
      </c>
      <c r="F41" s="87" t="s">
        <v>22</v>
      </c>
      <c r="G41" s="11"/>
      <c r="H41" s="12"/>
      <c r="I41" s="7"/>
      <c r="J41" s="8"/>
      <c r="L41" s="8"/>
      <c r="M41" s="11"/>
      <c r="N41" s="12"/>
      <c r="O41" s="243" t="s">
        <v>26</v>
      </c>
      <c r="P41" s="246" t="s">
        <v>363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22" t="s">
        <v>342</v>
      </c>
      <c r="D42" s="23" t="s">
        <v>20</v>
      </c>
      <c r="E42" s="19" t="s">
        <v>196</v>
      </c>
      <c r="F42" s="20" t="s">
        <v>24</v>
      </c>
      <c r="G42" s="7"/>
      <c r="H42" s="8"/>
      <c r="I42" s="82" t="s">
        <v>309</v>
      </c>
      <c r="J42" s="81" t="s">
        <v>24</v>
      </c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7"/>
      <c r="X42" s="8"/>
    </row>
    <row r="43" spans="1:30" s="13" customFormat="1" ht="57.75" customHeight="1" x14ac:dyDescent="0.25">
      <c r="A43" s="237" t="s">
        <v>31</v>
      </c>
      <c r="B43" s="240" t="s">
        <v>365</v>
      </c>
      <c r="C43" s="7"/>
      <c r="D43" s="7"/>
      <c r="E43" s="7"/>
      <c r="F43" s="8"/>
      <c r="G43" s="7"/>
      <c r="H43" s="8"/>
      <c r="I43" s="7"/>
      <c r="J43" s="7"/>
      <c r="K43" s="86" t="s">
        <v>366</v>
      </c>
      <c r="L43" s="87" t="s">
        <v>52</v>
      </c>
      <c r="M43" s="7"/>
      <c r="N43" s="8"/>
      <c r="O43" s="243" t="s">
        <v>31</v>
      </c>
      <c r="P43" s="246" t="s">
        <v>365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86" t="s">
        <v>367</v>
      </c>
      <c r="D44" s="87" t="s">
        <v>20</v>
      </c>
      <c r="E44" s="22" t="s">
        <v>338</v>
      </c>
      <c r="F44" s="23" t="s">
        <v>24</v>
      </c>
      <c r="G44" s="22" t="s">
        <v>339</v>
      </c>
      <c r="H44" s="23" t="s">
        <v>20</v>
      </c>
      <c r="I44" s="22" t="s">
        <v>247</v>
      </c>
      <c r="J44" s="23" t="s">
        <v>18</v>
      </c>
      <c r="K44" s="22" t="s">
        <v>122</v>
      </c>
      <c r="L44" s="23" t="s">
        <v>20</v>
      </c>
      <c r="M44" s="7"/>
      <c r="N44" s="8"/>
      <c r="O44" s="244"/>
      <c r="P44" s="248"/>
      <c r="Q44" s="11"/>
      <c r="R44" s="12"/>
      <c r="S44" s="11"/>
      <c r="T44" s="12"/>
      <c r="U44" s="182"/>
      <c r="V44" s="12"/>
      <c r="W44" s="137" t="s">
        <v>340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368</v>
      </c>
      <c r="C45" s="11"/>
      <c r="D45" s="12"/>
      <c r="E45" s="11"/>
      <c r="F45" s="12"/>
      <c r="G45" s="11"/>
      <c r="H45" s="8"/>
      <c r="I45" s="130"/>
      <c r="J45" s="8"/>
      <c r="K45" s="7"/>
      <c r="L45" s="8"/>
      <c r="M45" s="7"/>
      <c r="O45" s="243" t="s">
        <v>40</v>
      </c>
      <c r="P45" s="246" t="s">
        <v>368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22" t="s">
        <v>191</v>
      </c>
      <c r="F46" s="23" t="s">
        <v>18</v>
      </c>
      <c r="G46" s="11"/>
      <c r="H46" s="8"/>
      <c r="I46" s="7"/>
      <c r="J46" s="8"/>
      <c r="K46" s="22" t="s">
        <v>250</v>
      </c>
      <c r="L46" s="23" t="s">
        <v>24</v>
      </c>
      <c r="M46" s="106"/>
      <c r="N46" s="8"/>
      <c r="O46" s="245"/>
      <c r="P46" s="248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369</v>
      </c>
      <c r="C47" s="7"/>
      <c r="D47" s="7"/>
      <c r="E47" s="82" t="s">
        <v>317</v>
      </c>
      <c r="F47" s="81" t="s">
        <v>20</v>
      </c>
      <c r="G47" s="11"/>
      <c r="H47" s="12"/>
      <c r="I47" s="11"/>
      <c r="J47" s="12"/>
      <c r="K47" s="7"/>
      <c r="L47" s="8"/>
      <c r="M47" s="7"/>
      <c r="N47" s="7"/>
      <c r="O47" s="243" t="s">
        <v>53</v>
      </c>
      <c r="P47" s="246" t="s">
        <v>369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9"/>
      <c r="B48" s="242"/>
      <c r="C48" s="22" t="s">
        <v>96</v>
      </c>
      <c r="D48" s="23" t="s">
        <v>22</v>
      </c>
      <c r="E48" s="7"/>
      <c r="F48" s="8"/>
      <c r="G48" s="11"/>
      <c r="H48" s="8"/>
      <c r="I48" s="11"/>
      <c r="J48" s="12"/>
      <c r="K48" s="22" t="s">
        <v>70</v>
      </c>
      <c r="L48" s="23" t="s">
        <v>22</v>
      </c>
      <c r="M48" s="7"/>
      <c r="N48" s="8"/>
      <c r="O48" s="245"/>
      <c r="P48" s="248"/>
      <c r="Q48" s="11"/>
      <c r="R48" s="12"/>
      <c r="S48" s="11"/>
      <c r="T48" s="136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370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370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6</v>
      </c>
      <c r="L51" s="31">
        <f>2*(COUNTIF($M$4:$N$13,"TRANG")+COUNTIF(K4:L13,"TRANG"))</f>
        <v>0</v>
      </c>
      <c r="M51" s="31">
        <f>2*(COUNTIF($C$4:$J$13,"TRANG")+COUNTIF($Q$4:$X$13,"TRANG")-COUNTIF(I13:L13,"TRANG"))</f>
        <v>6</v>
      </c>
      <c r="N51" s="31">
        <f>2*(COUNTIF($M$4:$N$13,"TRANG")+COUNTIF(K4:L13,"TRANG"))</f>
        <v>0</v>
      </c>
      <c r="O51" s="232">
        <f>SUM(M51:N51)</f>
        <v>6</v>
      </c>
      <c r="P51" s="232"/>
      <c r="Q51" s="85" t="s">
        <v>137</v>
      </c>
      <c r="R51" s="31">
        <f t="shared" ref="R51:S55" si="0">M51+M57+M63+M69</f>
        <v>46</v>
      </c>
      <c r="S51" s="31">
        <f t="shared" si="0"/>
        <v>2</v>
      </c>
      <c r="T51" s="31">
        <f>SUM(R51:S51)</f>
        <v>48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4</v>
      </c>
      <c r="L52" s="34">
        <f>2*(COUNTIF($M$4:$N$13,"UYÊN")+COUNTIF(K4:L13,"UYÊN"))</f>
        <v>0</v>
      </c>
      <c r="M52" s="34">
        <f>2*(COUNTIF($C$4:$J$13,"UYÊN")+COUNTIF($Q$4:$X$13,"UYÊN")-COUNTIF(I13:L13,"UYÊN"))</f>
        <v>4</v>
      </c>
      <c r="N52" s="34">
        <f>2*(COUNTIF($M$4:$N$13,"UYÊN")+COUNTIF(K4:L13,"UYÊN"))</f>
        <v>0</v>
      </c>
      <c r="O52" s="233">
        <f>SUM(M52:N52)</f>
        <v>4</v>
      </c>
      <c r="P52" s="233"/>
      <c r="Q52" s="56" t="s">
        <v>138</v>
      </c>
      <c r="R52" s="34">
        <f t="shared" si="0"/>
        <v>22</v>
      </c>
      <c r="S52" s="34">
        <f t="shared" si="0"/>
        <v>6</v>
      </c>
      <c r="T52" s="34">
        <f>SUM(R52:S52)</f>
        <v>28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34">
        <f>SUM(M53:N53)</f>
        <v>6</v>
      </c>
      <c r="P53" s="234"/>
      <c r="Q53" s="57" t="s">
        <v>139</v>
      </c>
      <c r="R53" s="23">
        <f t="shared" si="0"/>
        <v>26</v>
      </c>
      <c r="S53" s="23">
        <f t="shared" si="0"/>
        <v>2</v>
      </c>
      <c r="T53" s="23">
        <f>SUM(R53:S53)</f>
        <v>28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4</v>
      </c>
      <c r="L54" s="18">
        <f>2*(COUNTIF($M$4:$N$13,"NGUYÊN")+COUNTIF(K3:L12,"NGUYÊN"))</f>
        <v>6</v>
      </c>
      <c r="M54" s="18">
        <f>2*(COUNTIF($C$4:$J$13,"NGUYÊN")+COUNTIF($Q$4:$X$13,"NGUYÊN")-COUNTIF(I13:L13,"NGUYÊN"))</f>
        <v>4</v>
      </c>
      <c r="N54" s="18">
        <f>2*(COUNTIF($M$4:$N$13,"NGUYÊN")+COUNTIF(K3:L12,"NGUYÊN"))</f>
        <v>6</v>
      </c>
      <c r="O54" s="235">
        <f>SUM(M54:N54)</f>
        <v>10</v>
      </c>
      <c r="P54" s="235"/>
      <c r="Q54" s="58" t="s">
        <v>140</v>
      </c>
      <c r="R54" s="18">
        <f t="shared" si="0"/>
        <v>30</v>
      </c>
      <c r="S54" s="18">
        <f t="shared" si="0"/>
        <v>10</v>
      </c>
      <c r="T54" s="18">
        <f>SUM(R54:S54)</f>
        <v>40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2</v>
      </c>
      <c r="L55" s="49">
        <f>2*(COUNTIF($M$4:$N$13,"DÂN")+COUNTIF(K4:L13,"DÂN"))</f>
        <v>4</v>
      </c>
      <c r="M55" s="49">
        <f>2*(COUNTIF($C$4:$J$13,"DÂN")+COUNTIF($Q$4:$X$13,"DÂN")-COUNTIF(I14:L14,"DÂN"))</f>
        <v>2</v>
      </c>
      <c r="N55" s="49">
        <f>2*(COUNTIF($M$4:$N$13,"DÂN")+COUNTIF(K4:L13,"DÂN"))</f>
        <v>4</v>
      </c>
      <c r="O55" s="230">
        <f>SUM(M55:N55)</f>
        <v>6</v>
      </c>
      <c r="P55" s="230"/>
      <c r="Q55" s="49" t="s">
        <v>141</v>
      </c>
      <c r="R55" s="49">
        <f t="shared" si="0"/>
        <v>36</v>
      </c>
      <c r="S55" s="49">
        <f t="shared" si="0"/>
        <v>14</v>
      </c>
      <c r="T55" s="49">
        <f>SUM(R55:S55)</f>
        <v>50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16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16</v>
      </c>
      <c r="N57" s="31">
        <f>2*(COUNTIF($M$15:$N$25,"TRANG")+COUNTIF(K15:L25,"TRANG"))</f>
        <v>0</v>
      </c>
      <c r="O57" s="232">
        <f>SUM(M57:N57)</f>
        <v>16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4</v>
      </c>
      <c r="L58" s="34">
        <f>2*(COUNTIF($M$15:$N$25,"UYÊN")+COUNTIF(K15:L25,"UYÊN"))</f>
        <v>2</v>
      </c>
      <c r="M58" s="56">
        <f>2*(COUNTIF($C$15:$J$25,"UYÊN")+COUNTIF($Q$15:$X$25,"UYÊN")-COUNTIF(I26:L26,"UYÊN"))</f>
        <v>4</v>
      </c>
      <c r="N58" s="34">
        <f>2*(COUNTIF($M$15:$N$25,"UYÊN")+COUNTIF(K15:L25,"UYÊN"))</f>
        <v>2</v>
      </c>
      <c r="O58" s="233">
        <f>SUM(M58:N58)</f>
        <v>6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8</v>
      </c>
      <c r="L59" s="23">
        <f>2*(COUNTIF($M$15:$N$25,"TUẤN")+COUNTIF(K15:L25,"TUẤN"))</f>
        <v>0</v>
      </c>
      <c r="M59" s="57">
        <f>2*(COUNTIF($C$15:$J$25,"NHU")+COUNTIF($Q$15:$X$25,"NHU")-COUNTIF(I26:L28,"NHU"))</f>
        <v>8</v>
      </c>
      <c r="N59" s="23">
        <f>2*(COUNTIF($M$15:$N$25,"NHU")+COUNTIF(K15:L25,"NHU"))</f>
        <v>0</v>
      </c>
      <c r="O59" s="234">
        <f>SUM(M59:N59)</f>
        <v>8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10</v>
      </c>
      <c r="L60" s="18">
        <f>2*(COUNTIF($M$15:$N$25,"NGUYÊN")+COUNTIF(K14:L24,"NGUYÊN"))</f>
        <v>2</v>
      </c>
      <c r="M60" s="58">
        <f>2*(COUNTIF($C$15:$J$25,"NGUYÊN")+COUNTIF($Q$15:$X$25,"NGUYÊN")-COUNTIF(I28:L29,"NGUYÊN"))</f>
        <v>10</v>
      </c>
      <c r="N60" s="18">
        <f>2*(COUNTIF($M$15:$N$25,"NGUYÊN")+COUNTIF(K14:L24,"NGUYÊN"))</f>
        <v>2</v>
      </c>
      <c r="O60" s="235">
        <f>SUM(M60:N60)</f>
        <v>12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2</v>
      </c>
      <c r="M61" s="84">
        <f>2*(COUNTIF($C$15:$J$25,"DÂN")+COUNTIF($Q$15:$X$25,"DÂN")-COUNTIF(I29:L30,"DÂN"))</f>
        <v>14</v>
      </c>
      <c r="N61" s="49">
        <f>2*(COUNTIF($M$15:$N$25,"DÂN")+COUNTIF(K15:L25,"DÂN"))</f>
        <v>2</v>
      </c>
      <c r="O61" s="230">
        <f>SUM(M61:N61)</f>
        <v>16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14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14</v>
      </c>
      <c r="N63" s="31">
        <f>2*(COUNTIF($M$27:$N$37,"TRANG")+COUNTIF(K28:L37,"TRANG"))</f>
        <v>2</v>
      </c>
      <c r="O63" s="232">
        <f>SUM(M63:N63)</f>
        <v>16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33">
        <f>SUM(M64:N64)</f>
        <v>10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34">
        <f>SUM(M65:N65)</f>
        <v>6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8</v>
      </c>
      <c r="L66" s="18">
        <f>2*(COUNTIF($M$27:$N$37,"NGUYÊN")+COUNTIF(K26:L36,"NGUYÊN"))</f>
        <v>0</v>
      </c>
      <c r="M66" s="18">
        <f>2*(COUNTIF($C$27:$J$37,"NGUYÊN")+COUNTIF($Q$27:$X$37,"NGUYÊN")-COUNTIF($G$37:$J$37,"NGUYÊN"))</f>
        <v>8</v>
      </c>
      <c r="N66" s="18">
        <f>2*(COUNTIF($M$27:$N$37,"NGUYÊN")+COUNTIF(K26:L36,"NGUYÊN"))</f>
        <v>0</v>
      </c>
      <c r="O66" s="235">
        <f>SUM(M66:N66)</f>
        <v>8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6</v>
      </c>
      <c r="M67" s="49">
        <f>2*(COUNTIF($C$27:$J$37,"DÂN")+COUNTIF($Q$27:$X$37,"DÂN")-COUNTIF($G$37:$J$37,"DÂN"))</f>
        <v>8</v>
      </c>
      <c r="N67" s="49">
        <f>2*(COUNTIF($M$27:$N$37,"DÂN")+COUNTIF(K28:L37,"DÂN"))</f>
        <v>6</v>
      </c>
      <c r="O67" s="230">
        <f>SUM(M67:N67)</f>
        <v>14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0</v>
      </c>
      <c r="O69" s="232">
        <f>SUM(M69:N69)</f>
        <v>10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6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6</v>
      </c>
      <c r="N70" s="34">
        <f>2*(COUNTIF($M$39:$N$49,"UYÊN")+COUNTIF(K39:L49,"UYÊN"))</f>
        <v>2</v>
      </c>
      <c r="O70" s="233">
        <f>SUM(M70:N70)</f>
        <v>8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2</v>
      </c>
      <c r="O71" s="234">
        <f>SUM(M71:N71)</f>
        <v>8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2</v>
      </c>
      <c r="O72" s="235">
        <f>SUM(M72:N72)</f>
        <v>10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2</v>
      </c>
      <c r="O73" s="230">
        <f>SUM(M73:N73)</f>
        <v>14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F5E-AC02-455B-A66E-63D4A36066B9}">
  <dimension ref="A1:AD74"/>
  <sheetViews>
    <sheetView topLeftCell="K1" zoomScale="88" zoomScaleNormal="88" workbookViewId="0">
      <selection activeCell="I18" sqref="I18:J1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371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373</v>
      </c>
      <c r="C4" s="204" t="s">
        <v>374</v>
      </c>
      <c r="D4" s="205" t="s">
        <v>24</v>
      </c>
      <c r="E4" s="7"/>
      <c r="F4" s="8"/>
      <c r="G4" s="7"/>
      <c r="H4" s="8"/>
      <c r="I4" s="22" t="s">
        <v>298</v>
      </c>
      <c r="J4" s="129" t="s">
        <v>22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373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376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7"/>
      <c r="J5" s="8"/>
      <c r="K5" s="7"/>
      <c r="L5" s="7"/>
      <c r="M5" s="7"/>
      <c r="N5" s="8"/>
      <c r="O5" s="243" t="s">
        <v>26</v>
      </c>
      <c r="P5" s="246" t="s">
        <v>376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7"/>
      <c r="H6" s="8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5"/>
      <c r="P6" s="248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380</v>
      </c>
      <c r="C7" s="7"/>
      <c r="D7" s="7"/>
      <c r="E7" s="7"/>
      <c r="F7" s="8"/>
      <c r="G7" s="7"/>
      <c r="H7" s="8"/>
      <c r="I7" s="82" t="s">
        <v>381</v>
      </c>
      <c r="J7" s="81" t="s">
        <v>20</v>
      </c>
      <c r="K7" s="22" t="s">
        <v>231</v>
      </c>
      <c r="L7" s="23" t="s">
        <v>22</v>
      </c>
      <c r="M7" s="7"/>
      <c r="N7" s="8"/>
      <c r="O7" s="243" t="s">
        <v>31</v>
      </c>
      <c r="P7" s="246" t="s">
        <v>380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04" t="s">
        <v>382</v>
      </c>
      <c r="D8" s="205" t="s">
        <v>24</v>
      </c>
      <c r="E8" s="204" t="s">
        <v>383</v>
      </c>
      <c r="F8" s="205" t="s">
        <v>24</v>
      </c>
      <c r="G8" s="42" t="s">
        <v>384</v>
      </c>
      <c r="H8" s="42" t="s">
        <v>22</v>
      </c>
      <c r="I8" s="42" t="s">
        <v>385</v>
      </c>
      <c r="J8" s="42" t="s">
        <v>18</v>
      </c>
      <c r="K8" s="42" t="s">
        <v>386</v>
      </c>
      <c r="L8" s="42" t="s">
        <v>18</v>
      </c>
      <c r="M8" s="7"/>
      <c r="N8" s="8"/>
      <c r="O8" s="245"/>
      <c r="P8" s="248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387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24</v>
      </c>
      <c r="K9" s="7"/>
      <c r="L9" s="8"/>
      <c r="M9" s="7"/>
      <c r="N9" s="8"/>
      <c r="O9" s="243" t="s">
        <v>40</v>
      </c>
      <c r="P9" s="246" t="s">
        <v>387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9"/>
      <c r="B10" s="242"/>
      <c r="C10" s="204" t="s">
        <v>391</v>
      </c>
      <c r="D10" s="205" t="s">
        <v>18</v>
      </c>
      <c r="E10" s="204" t="s">
        <v>392</v>
      </c>
      <c r="F10" s="205" t="s">
        <v>18</v>
      </c>
      <c r="G10" s="7"/>
      <c r="H10" s="7"/>
      <c r="I10" s="7"/>
      <c r="J10" s="8"/>
      <c r="K10" s="7"/>
      <c r="L10" s="8"/>
      <c r="M10" s="7"/>
      <c r="N10" s="8"/>
      <c r="O10" s="245"/>
      <c r="P10" s="248"/>
      <c r="Q10" s="11"/>
      <c r="R10" s="12"/>
      <c r="S10" s="11"/>
      <c r="T10" s="12"/>
      <c r="U10" s="11"/>
      <c r="V10" s="12"/>
      <c r="W10" s="15" t="s">
        <v>353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393</v>
      </c>
      <c r="C11" s="7"/>
      <c r="D11" s="8"/>
      <c r="E11" s="7"/>
      <c r="F11" s="8"/>
      <c r="G11" s="7"/>
      <c r="H11" s="8"/>
      <c r="I11" s="7"/>
      <c r="J11" s="7"/>
      <c r="K11" s="7"/>
      <c r="L11" s="8"/>
      <c r="M11" s="7"/>
      <c r="N11" s="8"/>
      <c r="O11" s="243" t="s">
        <v>53</v>
      </c>
      <c r="P11" s="246" t="s">
        <v>393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7"/>
      <c r="D12" s="8"/>
      <c r="E12" s="204" t="s">
        <v>394</v>
      </c>
      <c r="F12" s="205" t="s">
        <v>20</v>
      </c>
      <c r="G12" s="42" t="s">
        <v>395</v>
      </c>
      <c r="H12" s="42" t="s">
        <v>20</v>
      </c>
      <c r="I12" s="22" t="s">
        <v>116</v>
      </c>
      <c r="J12" s="22" t="s">
        <v>22</v>
      </c>
      <c r="K12" s="22" t="s">
        <v>325</v>
      </c>
      <c r="L12" s="23" t="s">
        <v>20</v>
      </c>
      <c r="M12" s="7"/>
      <c r="N12" s="161"/>
      <c r="O12" s="245"/>
      <c r="P12" s="248"/>
      <c r="Q12" s="15" t="s">
        <v>330</v>
      </c>
      <c r="R12" s="16" t="s">
        <v>52</v>
      </c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396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396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397</v>
      </c>
      <c r="C15" s="7"/>
      <c r="D15" s="8"/>
      <c r="E15" s="7"/>
      <c r="F15" s="8"/>
      <c r="G15" s="7"/>
      <c r="H15" s="8"/>
      <c r="I15" s="82" t="s">
        <v>398</v>
      </c>
      <c r="J15" s="81" t="s">
        <v>22</v>
      </c>
      <c r="K15" s="7"/>
      <c r="L15" s="8"/>
      <c r="M15" s="7"/>
      <c r="N15" s="8"/>
      <c r="O15" s="243" t="s">
        <v>15</v>
      </c>
      <c r="P15" s="246" t="s">
        <v>397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2" t="s">
        <v>249</v>
      </c>
      <c r="D16" s="23" t="s">
        <v>24</v>
      </c>
      <c r="E16" s="7"/>
      <c r="F16" s="8"/>
      <c r="G16" s="7"/>
      <c r="H16" s="8"/>
      <c r="I16" s="204" t="s">
        <v>399</v>
      </c>
      <c r="J16" s="205" t="s">
        <v>20</v>
      </c>
      <c r="K16" s="204" t="s">
        <v>400</v>
      </c>
      <c r="L16" s="205" t="s">
        <v>20</v>
      </c>
      <c r="M16" s="7"/>
      <c r="N16" s="8"/>
      <c r="O16" s="245"/>
      <c r="P16" s="248"/>
      <c r="Q16" s="15" t="s">
        <v>302</v>
      </c>
      <c r="R16" s="16" t="s">
        <v>52</v>
      </c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401</v>
      </c>
      <c r="C17" s="7"/>
      <c r="D17" s="7"/>
      <c r="E17" s="11"/>
      <c r="F17" s="12"/>
      <c r="G17" s="7"/>
      <c r="H17" s="8"/>
      <c r="I17" s="82" t="s">
        <v>402</v>
      </c>
      <c r="J17" s="81" t="s">
        <v>22</v>
      </c>
      <c r="K17" s="88"/>
      <c r="L17" s="8"/>
      <c r="M17" s="7"/>
      <c r="N17" s="8"/>
      <c r="O17" s="243" t="s">
        <v>26</v>
      </c>
      <c r="P17" s="246" t="s">
        <v>401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42" t="s">
        <v>403</v>
      </c>
      <c r="D18" s="42" t="s">
        <v>20</v>
      </c>
      <c r="E18" s="204" t="s">
        <v>404</v>
      </c>
      <c r="F18" s="205" t="s">
        <v>20</v>
      </c>
      <c r="G18" s="208"/>
      <c r="H18" s="8"/>
      <c r="I18" s="86" t="s">
        <v>405</v>
      </c>
      <c r="J18" s="87" t="s">
        <v>24</v>
      </c>
      <c r="K18" s="22" t="s">
        <v>250</v>
      </c>
      <c r="L18" s="23" t="s">
        <v>24</v>
      </c>
      <c r="M18" s="7"/>
      <c r="N18" s="8"/>
      <c r="O18" s="245"/>
      <c r="P18" s="248"/>
      <c r="Q18" s="15" t="s">
        <v>406</v>
      </c>
      <c r="R18" s="16" t="s">
        <v>52</v>
      </c>
      <c r="S18" s="11"/>
      <c r="T18" s="12"/>
      <c r="U18" s="11"/>
      <c r="V18" s="12"/>
      <c r="W18" s="11"/>
      <c r="X18" s="12"/>
    </row>
    <row r="19" spans="1:30" s="13" customFormat="1" ht="46.5" customHeight="1" x14ac:dyDescent="0.25">
      <c r="A19" s="237" t="s">
        <v>31</v>
      </c>
      <c r="B19" s="240" t="s">
        <v>407</v>
      </c>
      <c r="C19" s="7"/>
      <c r="D19" s="8"/>
      <c r="E19" s="82" t="s">
        <v>408</v>
      </c>
      <c r="F19" s="81" t="s">
        <v>22</v>
      </c>
      <c r="G19" s="7"/>
      <c r="H19" s="7"/>
      <c r="I19" s="7"/>
      <c r="J19" s="7"/>
      <c r="K19" s="200" t="s">
        <v>366</v>
      </c>
      <c r="L19" s="18" t="s">
        <v>52</v>
      </c>
      <c r="M19" s="7"/>
      <c r="N19" s="8"/>
      <c r="O19" s="243" t="s">
        <v>31</v>
      </c>
      <c r="P19" s="246" t="s">
        <v>407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04" t="s">
        <v>409</v>
      </c>
      <c r="D20" s="205" t="s">
        <v>24</v>
      </c>
      <c r="E20" s="204" t="s">
        <v>410</v>
      </c>
      <c r="F20" s="205" t="s">
        <v>24</v>
      </c>
      <c r="G20" s="7"/>
      <c r="H20" s="8"/>
      <c r="I20" s="22" t="s">
        <v>191</v>
      </c>
      <c r="J20" s="23" t="s">
        <v>18</v>
      </c>
      <c r="K20" s="22" t="s">
        <v>70</v>
      </c>
      <c r="L20" s="23" t="s">
        <v>24</v>
      </c>
      <c r="M20" s="7"/>
      <c r="N20" s="8"/>
      <c r="O20" s="245"/>
      <c r="P20" s="248"/>
      <c r="Q20" s="11"/>
      <c r="R20" s="12"/>
      <c r="S20" s="11"/>
      <c r="T20" s="12"/>
      <c r="U20" s="182"/>
      <c r="V20" s="12"/>
      <c r="W20" s="137" t="s">
        <v>340</v>
      </c>
      <c r="X20" s="16" t="s">
        <v>52</v>
      </c>
    </row>
    <row r="21" spans="1:30" s="13" customFormat="1" ht="40.5" customHeight="1" x14ac:dyDescent="0.25">
      <c r="A21" s="237" t="s">
        <v>40</v>
      </c>
      <c r="B21" s="240" t="s">
        <v>411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43" t="s">
        <v>40</v>
      </c>
      <c r="P21" s="246" t="s">
        <v>411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7"/>
      <c r="D22" s="8"/>
      <c r="E22" s="7"/>
      <c r="F22" s="8"/>
      <c r="G22" s="7"/>
      <c r="H22" s="8"/>
      <c r="I22" s="22" t="s">
        <v>247</v>
      </c>
      <c r="J22" s="23" t="s">
        <v>18</v>
      </c>
      <c r="K22" s="86" t="s">
        <v>414</v>
      </c>
      <c r="L22" s="87" t="s">
        <v>18</v>
      </c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415</v>
      </c>
      <c r="C23" s="11"/>
      <c r="D23" s="8"/>
      <c r="E23" s="82" t="s">
        <v>416</v>
      </c>
      <c r="F23" s="81" t="s">
        <v>22</v>
      </c>
      <c r="G23" s="7"/>
      <c r="H23" s="8"/>
      <c r="I23" s="7"/>
      <c r="J23" s="8"/>
      <c r="K23" s="7"/>
      <c r="L23" s="7"/>
      <c r="M23" s="7" t="s">
        <v>94</v>
      </c>
      <c r="N23" s="8"/>
      <c r="O23" s="243" t="s">
        <v>53</v>
      </c>
      <c r="P23" s="246" t="s">
        <v>415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9"/>
      <c r="B24" s="242"/>
      <c r="C24" s="204" t="s">
        <v>417</v>
      </c>
      <c r="D24" s="205" t="s">
        <v>24</v>
      </c>
      <c r="E24" s="42" t="s">
        <v>418</v>
      </c>
      <c r="F24" s="42" t="s">
        <v>24</v>
      </c>
      <c r="G24" s="204" t="s">
        <v>419</v>
      </c>
      <c r="H24" s="205" t="s">
        <v>18</v>
      </c>
      <c r="I24" s="204" t="s">
        <v>420</v>
      </c>
      <c r="J24" s="205" t="s">
        <v>18</v>
      </c>
      <c r="K24" s="7"/>
      <c r="L24" s="8"/>
      <c r="M24" s="7"/>
      <c r="N24" s="8"/>
      <c r="O24" s="245"/>
      <c r="P24" s="248"/>
      <c r="Q24" s="86" t="s">
        <v>421</v>
      </c>
      <c r="R24" s="87" t="s">
        <v>52</v>
      </c>
      <c r="S24" s="86" t="s">
        <v>422</v>
      </c>
      <c r="T24" s="87" t="s">
        <v>52</v>
      </c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423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423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1" t="s">
        <v>15</v>
      </c>
      <c r="B27" s="240" t="s">
        <v>424</v>
      </c>
      <c r="C27" s="7"/>
      <c r="D27" s="126"/>
      <c r="E27" s="11"/>
      <c r="F27" s="12"/>
      <c r="G27" s="11"/>
      <c r="H27" s="8"/>
      <c r="I27" s="11"/>
      <c r="J27" s="12"/>
      <c r="K27" s="7"/>
      <c r="L27" s="7"/>
      <c r="M27" s="7"/>
      <c r="N27" s="8"/>
      <c r="O27" s="255" t="s">
        <v>15</v>
      </c>
      <c r="P27" s="246" t="s">
        <v>424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204" t="s">
        <v>383</v>
      </c>
      <c r="D28" s="205" t="s">
        <v>24</v>
      </c>
      <c r="E28" s="204" t="s">
        <v>382</v>
      </c>
      <c r="F28" s="205" t="s">
        <v>24</v>
      </c>
      <c r="G28" s="22" t="s">
        <v>298</v>
      </c>
      <c r="H28" s="22" t="s">
        <v>22</v>
      </c>
      <c r="I28" s="144"/>
      <c r="J28" s="203"/>
      <c r="K28" s="209" t="s">
        <v>231</v>
      </c>
      <c r="L28" s="20" t="s">
        <v>22</v>
      </c>
      <c r="M28" s="7"/>
      <c r="N28" s="7"/>
      <c r="O28" s="256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425</v>
      </c>
      <c r="C29" s="82" t="s">
        <v>426</v>
      </c>
      <c r="D29" s="81" t="s">
        <v>20</v>
      </c>
      <c r="E29" s="82" t="s">
        <v>427</v>
      </c>
      <c r="F29" s="81" t="s">
        <v>24</v>
      </c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55" t="s">
        <v>26</v>
      </c>
      <c r="P29" s="246" t="s">
        <v>425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7"/>
      <c r="D30" s="144"/>
      <c r="E30" s="7"/>
      <c r="F30" s="7"/>
      <c r="G30" s="22" t="s">
        <v>116</v>
      </c>
      <c r="H30" s="22" t="s">
        <v>22</v>
      </c>
      <c r="I30" s="7"/>
      <c r="J30" s="8"/>
      <c r="K30" s="146" t="s">
        <v>325</v>
      </c>
      <c r="L30" s="23" t="s">
        <v>20</v>
      </c>
      <c r="M30" s="7"/>
      <c r="N30" s="8"/>
      <c r="O30" s="256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428</v>
      </c>
      <c r="C31" s="7"/>
      <c r="D31" s="8"/>
      <c r="E31" s="22" t="s">
        <v>300</v>
      </c>
      <c r="F31" s="23" t="s">
        <v>22</v>
      </c>
      <c r="G31" s="7"/>
      <c r="H31" s="7"/>
      <c r="I31" s="82" t="s">
        <v>381</v>
      </c>
      <c r="J31" s="81" t="s">
        <v>24</v>
      </c>
      <c r="K31" s="7"/>
      <c r="L31" s="7"/>
      <c r="M31" s="7"/>
      <c r="N31" s="7"/>
      <c r="O31" s="255" t="s">
        <v>31</v>
      </c>
      <c r="P31" s="246" t="s">
        <v>428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7"/>
      <c r="D32" s="8"/>
      <c r="E32" s="204" t="s">
        <v>394</v>
      </c>
      <c r="F32" s="205" t="s">
        <v>20</v>
      </c>
      <c r="G32" s="204" t="s">
        <v>395</v>
      </c>
      <c r="H32" s="205" t="s">
        <v>20</v>
      </c>
      <c r="I32" s="7"/>
      <c r="J32" s="7"/>
      <c r="K32" s="22" t="s">
        <v>299</v>
      </c>
      <c r="L32" s="23" t="s">
        <v>24</v>
      </c>
      <c r="M32" s="7"/>
      <c r="N32" s="8"/>
      <c r="O32" s="256"/>
      <c r="P32" s="248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429</v>
      </c>
      <c r="C33" s="11"/>
      <c r="D33" s="72"/>
      <c r="E33" s="82" t="s">
        <v>388</v>
      </c>
      <c r="F33" s="81" t="s">
        <v>24</v>
      </c>
      <c r="G33" s="82" t="s">
        <v>430</v>
      </c>
      <c r="H33" s="81" t="s">
        <v>20</v>
      </c>
      <c r="I33" s="82" t="s">
        <v>431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429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7"/>
      <c r="D34" s="8"/>
      <c r="E34" s="7"/>
      <c r="F34" s="8"/>
      <c r="G34" s="7"/>
      <c r="H34" s="7"/>
      <c r="I34" s="7"/>
      <c r="J34" s="7"/>
      <c r="K34" s="86" t="s">
        <v>432</v>
      </c>
      <c r="L34" s="87" t="s">
        <v>18</v>
      </c>
      <c r="M34" s="7"/>
      <c r="N34" s="8"/>
      <c r="O34" s="244"/>
      <c r="P34" s="248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433</v>
      </c>
      <c r="C35" s="142"/>
      <c r="D35" s="142"/>
      <c r="E35" s="7"/>
      <c r="F35" s="7"/>
      <c r="G35" s="7"/>
      <c r="H35" s="7"/>
      <c r="I35" s="22" t="s">
        <v>21</v>
      </c>
      <c r="J35" s="22" t="s">
        <v>22</v>
      </c>
      <c r="K35" s="7"/>
      <c r="L35" s="8"/>
      <c r="M35" s="110"/>
      <c r="N35" s="8"/>
      <c r="O35" s="243" t="s">
        <v>53</v>
      </c>
      <c r="P35" s="246" t="s">
        <v>433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9"/>
      <c r="B36" s="242"/>
      <c r="C36" s="7"/>
      <c r="D36" s="144"/>
      <c r="E36" s="7"/>
      <c r="F36" s="8"/>
      <c r="G36" s="19" t="s">
        <v>391</v>
      </c>
      <c r="H36" s="20" t="s">
        <v>18</v>
      </c>
      <c r="I36" s="204" t="s">
        <v>385</v>
      </c>
      <c r="J36" s="205" t="s">
        <v>18</v>
      </c>
      <c r="K36" s="19" t="s">
        <v>375</v>
      </c>
      <c r="L36" s="20" t="s">
        <v>20</v>
      </c>
      <c r="M36" s="7"/>
      <c r="N36" s="7"/>
      <c r="O36" s="245"/>
      <c r="P36" s="248"/>
      <c r="Q36" s="15" t="s">
        <v>301</v>
      </c>
      <c r="R36" s="16" t="s">
        <v>52</v>
      </c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434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434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435</v>
      </c>
      <c r="C39" s="7"/>
      <c r="D39" s="8"/>
      <c r="E39" s="7"/>
      <c r="F39" s="8"/>
      <c r="G39" s="11"/>
      <c r="H39" s="8"/>
      <c r="I39" s="82" t="s">
        <v>436</v>
      </c>
      <c r="J39" s="81" t="s">
        <v>20</v>
      </c>
      <c r="K39" s="7"/>
      <c r="L39" s="7"/>
      <c r="M39" s="8"/>
      <c r="N39" s="8"/>
      <c r="O39" s="243" t="s">
        <v>15</v>
      </c>
      <c r="P39" s="246" t="s">
        <v>435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419</v>
      </c>
      <c r="J40" s="205" t="s">
        <v>18</v>
      </c>
      <c r="K40" s="42" t="s">
        <v>437</v>
      </c>
      <c r="L40" s="42" t="s">
        <v>18</v>
      </c>
      <c r="M40" s="7"/>
      <c r="N40" s="8"/>
      <c r="O40" s="245"/>
      <c r="P40" s="248"/>
      <c r="Q40" s="15" t="s">
        <v>302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438</v>
      </c>
      <c r="C41" s="7"/>
      <c r="D41" s="8"/>
      <c r="E41" s="7"/>
      <c r="F41" s="8"/>
      <c r="G41" s="82" t="s">
        <v>439</v>
      </c>
      <c r="H41" s="81" t="s">
        <v>24</v>
      </c>
      <c r="I41" s="82" t="s">
        <v>440</v>
      </c>
      <c r="J41" s="81" t="s">
        <v>24</v>
      </c>
      <c r="L41" s="8"/>
      <c r="M41" s="11"/>
      <c r="N41" s="12"/>
      <c r="O41" s="243" t="s">
        <v>26</v>
      </c>
      <c r="P41" s="246" t="s">
        <v>438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7"/>
      <c r="D42" s="8"/>
      <c r="E42" s="7"/>
      <c r="F42" s="8"/>
      <c r="G42" s="11"/>
      <c r="H42" s="12"/>
      <c r="I42" s="204" t="s">
        <v>399</v>
      </c>
      <c r="J42" s="205" t="s">
        <v>20</v>
      </c>
      <c r="K42" s="204" t="s">
        <v>400</v>
      </c>
      <c r="L42" s="205" t="s">
        <v>20</v>
      </c>
      <c r="M42" s="11"/>
      <c r="N42" s="12"/>
      <c r="O42" s="244"/>
      <c r="P42" s="248"/>
      <c r="Q42" s="8"/>
      <c r="R42" s="8"/>
      <c r="S42" s="11"/>
      <c r="T42" s="12"/>
      <c r="U42" s="11"/>
      <c r="V42" s="12"/>
      <c r="W42" s="7"/>
      <c r="X42" s="8"/>
    </row>
    <row r="43" spans="1:30" s="13" customFormat="1" ht="51.75" customHeight="1" x14ac:dyDescent="0.25">
      <c r="A43" s="237" t="s">
        <v>31</v>
      </c>
      <c r="B43" s="240" t="s">
        <v>441</v>
      </c>
      <c r="C43" s="7"/>
      <c r="D43" s="7"/>
      <c r="E43" s="82" t="s">
        <v>442</v>
      </c>
      <c r="F43" s="81" t="s">
        <v>20</v>
      </c>
      <c r="G43" s="7"/>
      <c r="H43" s="8"/>
      <c r="I43" s="42" t="s">
        <v>443</v>
      </c>
      <c r="J43" s="42" t="s">
        <v>22</v>
      </c>
      <c r="K43" s="200" t="s">
        <v>366</v>
      </c>
      <c r="L43" s="18" t="s">
        <v>52</v>
      </c>
      <c r="M43" s="7"/>
      <c r="N43" s="8"/>
      <c r="O43" s="243" t="s">
        <v>31</v>
      </c>
      <c r="P43" s="246" t="s">
        <v>441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38"/>
      <c r="B44" s="242"/>
      <c r="C44" s="7"/>
      <c r="D44" s="8"/>
      <c r="E44" s="7"/>
      <c r="F44" s="8"/>
      <c r="G44" s="7"/>
      <c r="H44" s="8"/>
      <c r="I44" s="22" t="s">
        <v>247</v>
      </c>
      <c r="J44" s="23" t="s">
        <v>24</v>
      </c>
      <c r="K44" s="7"/>
      <c r="L44" s="8"/>
      <c r="M44" s="7"/>
      <c r="N44" s="8"/>
      <c r="O44" s="244"/>
      <c r="P44" s="248"/>
      <c r="Q44" s="11"/>
      <c r="R44" s="12"/>
      <c r="S44" s="11"/>
      <c r="T44" s="12"/>
      <c r="U44" s="182"/>
      <c r="V44" s="12"/>
      <c r="W44" s="137" t="s">
        <v>444</v>
      </c>
      <c r="X44" s="16" t="s">
        <v>52</v>
      </c>
    </row>
    <row r="45" spans="1:30" s="13" customFormat="1" ht="40.5" customHeight="1" x14ac:dyDescent="0.25">
      <c r="A45" s="237" t="s">
        <v>40</v>
      </c>
      <c r="B45" s="240" t="s">
        <v>445</v>
      </c>
      <c r="C45" s="204" t="s">
        <v>418</v>
      </c>
      <c r="D45" s="205" t="s">
        <v>24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43" t="s">
        <v>40</v>
      </c>
      <c r="P45" s="246" t="s">
        <v>445</v>
      </c>
      <c r="Q45" s="206"/>
      <c r="R45" s="207"/>
      <c r="S45" s="207"/>
      <c r="T45" s="207"/>
      <c r="U45" s="7"/>
      <c r="V45" s="8"/>
      <c r="W45" s="11"/>
      <c r="X45" s="8"/>
    </row>
    <row r="46" spans="1:30" s="13" customFormat="1" ht="40.5" customHeight="1" x14ac:dyDescent="0.25">
      <c r="A46" s="239"/>
      <c r="B46" s="242"/>
      <c r="C46" s="19" t="s">
        <v>249</v>
      </c>
      <c r="D46" s="20" t="s">
        <v>22</v>
      </c>
      <c r="E46" s="7"/>
      <c r="F46" s="8"/>
      <c r="G46" s="11"/>
      <c r="H46" s="8"/>
      <c r="I46" s="22" t="s">
        <v>191</v>
      </c>
      <c r="J46" s="23" t="s">
        <v>18</v>
      </c>
      <c r="K46" s="19" t="s">
        <v>250</v>
      </c>
      <c r="L46" s="20" t="s">
        <v>24</v>
      </c>
      <c r="M46" s="106"/>
      <c r="N46" s="8"/>
      <c r="O46" s="245"/>
      <c r="P46" s="248"/>
      <c r="Q46" s="15" t="s">
        <v>446</v>
      </c>
      <c r="R46" s="16" t="s">
        <v>52</v>
      </c>
      <c r="S46" s="15" t="s">
        <v>447</v>
      </c>
      <c r="T46" s="16" t="s">
        <v>52</v>
      </c>
      <c r="V46" s="12"/>
      <c r="W46" s="11"/>
      <c r="X46" s="12"/>
    </row>
    <row r="47" spans="1:30" s="13" customFormat="1" ht="40.5" customHeight="1" x14ac:dyDescent="0.25">
      <c r="A47" s="237" t="s">
        <v>53</v>
      </c>
      <c r="B47" s="240" t="s">
        <v>448</v>
      </c>
      <c r="C47" s="82" t="s">
        <v>449</v>
      </c>
      <c r="D47" s="81" t="s">
        <v>24</v>
      </c>
      <c r="E47" s="82" t="s">
        <v>450</v>
      </c>
      <c r="F47" s="81" t="s">
        <v>18</v>
      </c>
      <c r="G47" s="11"/>
      <c r="H47" s="12"/>
      <c r="I47" s="11"/>
      <c r="J47" s="12"/>
      <c r="K47" s="7"/>
      <c r="L47" s="8"/>
      <c r="M47" s="7"/>
      <c r="N47" s="7"/>
      <c r="O47" s="243" t="s">
        <v>53</v>
      </c>
      <c r="P47" s="246" t="s">
        <v>448</v>
      </c>
      <c r="Q47" s="206"/>
      <c r="R47" s="207"/>
      <c r="S47" s="207"/>
      <c r="T47" s="207"/>
      <c r="U47" s="11"/>
      <c r="V47" s="12"/>
      <c r="W47" s="11"/>
      <c r="X47" s="12"/>
    </row>
    <row r="48" spans="1:30" s="13" customFormat="1" ht="45" customHeight="1" x14ac:dyDescent="0.25">
      <c r="A48" s="239"/>
      <c r="B48" s="242"/>
      <c r="C48" s="204" t="s">
        <v>404</v>
      </c>
      <c r="D48" s="205" t="s">
        <v>20</v>
      </c>
      <c r="E48" s="204" t="s">
        <v>412</v>
      </c>
      <c r="F48" s="205" t="s">
        <v>20</v>
      </c>
      <c r="G48" s="7"/>
      <c r="H48" s="8"/>
      <c r="I48" s="204" t="s">
        <v>420</v>
      </c>
      <c r="J48" s="205" t="s">
        <v>18</v>
      </c>
      <c r="K48" s="7"/>
      <c r="L48" s="8"/>
      <c r="M48" s="7"/>
      <c r="N48" s="8"/>
      <c r="O48" s="245"/>
      <c r="P48" s="248"/>
      <c r="Q48" s="11"/>
      <c r="R48" s="12"/>
      <c r="S48" s="11"/>
      <c r="T48" s="12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451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0" t="s">
        <v>451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1" t="s">
        <v>135</v>
      </c>
      <c r="P50" s="231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8</v>
      </c>
      <c r="L51" s="31">
        <f>2*(COUNTIF($M$4:$N$13,"TRANG")+COUNTIF(K4:L13,"TRANG"))</f>
        <v>2</v>
      </c>
      <c r="M51" s="31">
        <f>2*(COUNTIF($C$4:$J$13,"TRANG")+COUNTIF($Q$4:$X$13,"TRANG")-COUNTIF(I13:L13,"TRANG"))</f>
        <v>8</v>
      </c>
      <c r="N51" s="31">
        <f>2*(COUNTIF($M$4:$N$13,"TRANG")+COUNTIF(K4:L13,"TRANG"))</f>
        <v>2</v>
      </c>
      <c r="O51" s="232">
        <f>SUM(M51:N51)</f>
        <v>10</v>
      </c>
      <c r="P51" s="232"/>
      <c r="Q51" s="85" t="s">
        <v>137</v>
      </c>
      <c r="R51" s="31">
        <f t="shared" ref="R51:S55" si="0">M51+M57+M63+M69</f>
        <v>34</v>
      </c>
      <c r="S51" s="31">
        <f t="shared" si="0"/>
        <v>10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2</v>
      </c>
      <c r="M52" s="34">
        <f>2*(COUNTIF($C$4:$J$13,"UYÊN")+COUNTIF($Q$4:$X$13,"UYÊN")-COUNTIF(I13:L13,"UYÊN"))</f>
        <v>6</v>
      </c>
      <c r="N52" s="34">
        <f>2*(COUNTIF($M$4:$N$13,"UYÊN")+COUNTIF(K4:L13,"UYÊN"))</f>
        <v>2</v>
      </c>
      <c r="O52" s="233">
        <f>SUM(M52:N52)</f>
        <v>8</v>
      </c>
      <c r="P52" s="233"/>
      <c r="Q52" s="56" t="s">
        <v>138</v>
      </c>
      <c r="R52" s="34">
        <f t="shared" si="0"/>
        <v>26</v>
      </c>
      <c r="S52" s="34">
        <f t="shared" si="0"/>
        <v>4</v>
      </c>
      <c r="T52" s="34">
        <f>SUM(R52:S52)</f>
        <v>30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4</v>
      </c>
      <c r="L53" s="23">
        <f>2*(COUNTIF($M$4:$N$13,"NHU")+COUNTIF(K4:L13,"NHU"))</f>
        <v>0</v>
      </c>
      <c r="M53" s="23">
        <f>2*(COUNTIF($C$4:$J$13,"NHU")+COUNTIF($Q$4:$X$13,"NHU")-COUNTIF(I13:L13,"NHU"))</f>
        <v>4</v>
      </c>
      <c r="N53" s="23">
        <f>2*(COUNTIF($M$4:$N$13,"NHU")+COUNTIF(K4:L13,"NHU"))</f>
        <v>0</v>
      </c>
      <c r="O53" s="234">
        <f>SUM(M53:N53)</f>
        <v>4</v>
      </c>
      <c r="P53" s="234"/>
      <c r="Q53" s="57" t="s">
        <v>139</v>
      </c>
      <c r="R53" s="23">
        <f t="shared" si="0"/>
        <v>32</v>
      </c>
      <c r="S53" s="23">
        <f t="shared" si="0"/>
        <v>4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2</v>
      </c>
      <c r="O54" s="235">
        <f>SUM(M54:N54)</f>
        <v>14</v>
      </c>
      <c r="P54" s="235"/>
      <c r="Q54" s="58" t="s">
        <v>140</v>
      </c>
      <c r="R54" s="18">
        <f t="shared" si="0"/>
        <v>50</v>
      </c>
      <c r="S54" s="18">
        <f t="shared" si="0"/>
        <v>10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10</v>
      </c>
      <c r="L55" s="49">
        <f>2*(COUNTIF($M$4:$N$13,"DÂN")+COUNTIF(K4:L13,"DÂN"))</f>
        <v>4</v>
      </c>
      <c r="M55" s="49">
        <f>2*(COUNTIF($C$4:$J$13,"DÂN")+COUNTIF($Q$4:$X$13,"DÂN")-COUNTIF(I14:L14,"DÂN"))</f>
        <v>10</v>
      </c>
      <c r="N55" s="49">
        <f>2*(COUNTIF($M$4:$N$13,"DÂN")+COUNTIF(K4:L13,"DÂN"))</f>
        <v>4</v>
      </c>
      <c r="O55" s="230">
        <f>SUM(M55:N55)</f>
        <v>14</v>
      </c>
      <c r="P55" s="230"/>
      <c r="Q55" s="49" t="s">
        <v>141</v>
      </c>
      <c r="R55" s="49">
        <f t="shared" si="0"/>
        <v>40</v>
      </c>
      <c r="S55" s="49">
        <f t="shared" si="0"/>
        <v>12</v>
      </c>
      <c r="T55" s="49">
        <f>SUM(R55:S55)</f>
        <v>52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1" t="s">
        <v>135</v>
      </c>
      <c r="P56" s="231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10</v>
      </c>
      <c r="L57" s="31">
        <f>2*(COUNTIF($M$15:$N$25,"TRANG")+COUNTIF(K15:L25,"TRANG"))</f>
        <v>2</v>
      </c>
      <c r="M57" s="31">
        <f>2*(COUNTIF($C$15:$J$25,"TRANG")+COUNTIF($Q$15:$X$25,"TRANG")-COUNTIF(I25:L25,"TRANG"))</f>
        <v>10</v>
      </c>
      <c r="N57" s="31">
        <f>2*(COUNTIF($M$15:$N$25,"TRANG")+COUNTIF(K15:L25,"TRANG"))</f>
        <v>2</v>
      </c>
      <c r="O57" s="232">
        <f>SUM(M57:N57)</f>
        <v>12</v>
      </c>
      <c r="P57" s="232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8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8</v>
      </c>
      <c r="N58" s="34">
        <f>2*(COUNTIF($M$15:$N$25,"UYÊN")+COUNTIF(K15:L25,"UYÊN"))</f>
        <v>0</v>
      </c>
      <c r="O58" s="233">
        <f>SUM(M58:N58)</f>
        <v>8</v>
      </c>
      <c r="P58" s="233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2</v>
      </c>
      <c r="O59" s="234">
        <f>SUM(M59:N59)</f>
        <v>14</v>
      </c>
      <c r="P59" s="234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35">
        <f>SUM(M60:N60)</f>
        <v>16</v>
      </c>
      <c r="P60" s="235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2</v>
      </c>
      <c r="M61" s="84">
        <f>2*(COUNTIF($C$15:$J$25,"DÂN")+COUNTIF($Q$15:$X$25,"DÂN")-COUNTIF(I29:L30,"DÂN"))</f>
        <v>8</v>
      </c>
      <c r="N61" s="49">
        <f>2*(COUNTIF($M$15:$N$25,"DÂN")+COUNTIF(K15:L25,"DÂN"))</f>
        <v>2</v>
      </c>
      <c r="O61" s="230">
        <f>SUM(M61:N61)</f>
        <v>10</v>
      </c>
      <c r="P61" s="23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1" t="s">
        <v>135</v>
      </c>
      <c r="P62" s="231"/>
      <c r="T62" s="111"/>
    </row>
    <row r="63" spans="1:24" ht="29.25" customHeight="1" x14ac:dyDescent="0.25">
      <c r="G63" s="236"/>
      <c r="I63" s="29" t="s">
        <v>137</v>
      </c>
      <c r="J63" s="30"/>
      <c r="K63" s="31">
        <f>2*(COUNTIF($C$27:$J$37,"TRANG")+COUNTIF($Q$27:$X$37,"TRANG")-COUNTIF($G$37:$J$37,"TRANG"))</f>
        <v>6</v>
      </c>
      <c r="L63" s="31">
        <f>2*(COUNTIF($M$27:$N$37,"TRANG")+COUNTIF(K28:L37,"TRANG"))</f>
        <v>4</v>
      </c>
      <c r="M63" s="31">
        <f>2*(COUNTIF($C$27:$J$37,"TRANG")+COUNTIF($Q$27:$X$37,"TRANG")-COUNTIF($G$37:$J$37,"TRANG"))</f>
        <v>6</v>
      </c>
      <c r="N63" s="31">
        <f>2*(COUNTIF($M$27:$N$37,"TRANG")+COUNTIF(K28:L37,"TRANG"))</f>
        <v>4</v>
      </c>
      <c r="O63" s="232">
        <f>SUM(M63:N63)</f>
        <v>10</v>
      </c>
      <c r="P63" s="232"/>
      <c r="T63" s="111"/>
    </row>
    <row r="64" spans="1:24" ht="29.25" customHeight="1" x14ac:dyDescent="0.25">
      <c r="G64" s="23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33">
        <f>SUM(M64:N64)</f>
        <v>10</v>
      </c>
      <c r="P64" s="233"/>
      <c r="T64" s="111"/>
    </row>
    <row r="65" spans="1:20" ht="29.25" customHeight="1" x14ac:dyDescent="0.25">
      <c r="G65" s="23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34">
        <f>SUM(M65:N65)</f>
        <v>6</v>
      </c>
      <c r="P65" s="234"/>
      <c r="T65" s="111"/>
    </row>
    <row r="66" spans="1:20" ht="29.25" customHeight="1" x14ac:dyDescent="0.25">
      <c r="G66" s="23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35">
        <f>SUM(M66:N66)</f>
        <v>14</v>
      </c>
      <c r="P66" s="235"/>
      <c r="T66" s="111"/>
    </row>
    <row r="67" spans="1:20" ht="29.25" customHeight="1" x14ac:dyDescent="0.25">
      <c r="G67" s="23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4</v>
      </c>
      <c r="M67" s="49">
        <f>2*(COUNTIF($C$27:$J$37,"DÂN")+COUNTIF($Q$27:$X$37,"DÂN")-COUNTIF($G$37:$J$37,"DÂN"))</f>
        <v>8</v>
      </c>
      <c r="N67" s="49">
        <f>2*(COUNTIF($M$27:$N$37,"DÂN")+COUNTIF(K28:L37,"DÂN"))</f>
        <v>4</v>
      </c>
      <c r="O67" s="230">
        <f>SUM(M67:N67)</f>
        <v>12</v>
      </c>
      <c r="P67" s="23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2</v>
      </c>
      <c r="O69" s="232">
        <f>SUM(M69:N69)</f>
        <v>12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4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4</v>
      </c>
      <c r="N70" s="34">
        <f>2*(COUNTIF($M$39:$N$49,"UYÊN")+COUNTIF(K39:L49,"UYÊN"))</f>
        <v>0</v>
      </c>
      <c r="O70" s="233">
        <f>SUM(M70:N70)</f>
        <v>4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10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10</v>
      </c>
      <c r="N71" s="23">
        <f>2*(COUNTIF($M$39:$N$49,"NHU")+COUNTIF(K39:L49,"NHU"))</f>
        <v>2</v>
      </c>
      <c r="O71" s="234">
        <f>SUM(M71:N71)</f>
        <v>12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35">
        <f>SUM(M72:N72)</f>
        <v>16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2</v>
      </c>
      <c r="O73" s="230">
        <f>SUM(M73:N73)</f>
        <v>16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2457-57CA-4D0C-B5E5-6FCBF96C1112}">
  <dimension ref="A1:AD74"/>
  <sheetViews>
    <sheetView topLeftCell="A27" zoomScale="79" zoomScaleNormal="79" workbookViewId="0">
      <selection activeCell="E40" sqref="E40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452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453</v>
      </c>
      <c r="C4" s="7"/>
      <c r="D4" s="8"/>
      <c r="E4" s="82" t="s">
        <v>454</v>
      </c>
      <c r="F4" s="81" t="s">
        <v>20</v>
      </c>
      <c r="G4" s="7"/>
      <c r="H4" s="8"/>
      <c r="I4" s="22" t="s">
        <v>298</v>
      </c>
      <c r="J4" s="129" t="s">
        <v>24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453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7" t="s">
        <v>26</v>
      </c>
      <c r="B5" s="240" t="s">
        <v>455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22" t="s">
        <v>116</v>
      </c>
      <c r="J5" s="22" t="s">
        <v>22</v>
      </c>
      <c r="K5" s="7"/>
      <c r="L5" s="7"/>
      <c r="M5" s="7"/>
      <c r="N5" s="8"/>
      <c r="O5" s="243" t="s">
        <v>26</v>
      </c>
      <c r="P5" s="246" t="s">
        <v>455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9"/>
      <c r="B6" s="242"/>
      <c r="C6" s="7"/>
      <c r="D6" s="8"/>
      <c r="E6" s="7"/>
      <c r="F6" s="8"/>
      <c r="G6" s="7"/>
      <c r="H6" s="7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5"/>
      <c r="P6" s="248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7" t="s">
        <v>31</v>
      </c>
      <c r="B7" s="240" t="s">
        <v>456</v>
      </c>
      <c r="C7" s="7"/>
      <c r="D7" s="7"/>
      <c r="E7" s="86" t="s">
        <v>457</v>
      </c>
      <c r="F7" s="87" t="s">
        <v>20</v>
      </c>
      <c r="H7" s="8"/>
      <c r="I7" s="82" t="s">
        <v>381</v>
      </c>
      <c r="J7" s="81" t="s">
        <v>20</v>
      </c>
      <c r="K7" s="7"/>
      <c r="L7" s="8"/>
      <c r="M7" s="7"/>
      <c r="N7" s="8"/>
      <c r="O7" s="243" t="s">
        <v>31</v>
      </c>
      <c r="P7" s="246" t="s">
        <v>456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9"/>
      <c r="B8" s="242"/>
      <c r="C8" s="204" t="s">
        <v>382</v>
      </c>
      <c r="D8" s="205" t="s">
        <v>24</v>
      </c>
      <c r="E8" s="204" t="s">
        <v>383</v>
      </c>
      <c r="F8" s="205" t="s">
        <v>24</v>
      </c>
      <c r="G8" s="7"/>
      <c r="H8" s="161"/>
      <c r="I8" s="204" t="s">
        <v>385</v>
      </c>
      <c r="J8" s="205" t="s">
        <v>18</v>
      </c>
      <c r="K8" s="204" t="s">
        <v>386</v>
      </c>
      <c r="L8" s="205" t="s">
        <v>18</v>
      </c>
      <c r="M8" s="7"/>
      <c r="N8" s="8"/>
      <c r="O8" s="245"/>
      <c r="P8" s="248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7" t="s">
        <v>40</v>
      </c>
      <c r="B9" s="240" t="s">
        <v>458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20</v>
      </c>
      <c r="K9" s="7"/>
      <c r="L9" s="8"/>
      <c r="M9" s="7"/>
      <c r="N9" s="8"/>
      <c r="O9" s="243" t="s">
        <v>40</v>
      </c>
      <c r="P9" s="246" t="s">
        <v>458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9"/>
      <c r="B10" s="242"/>
      <c r="C10" s="204" t="s">
        <v>391</v>
      </c>
      <c r="D10" s="205" t="s">
        <v>18</v>
      </c>
      <c r="E10" s="7"/>
      <c r="F10" s="8"/>
      <c r="G10" s="7"/>
      <c r="H10" s="7"/>
      <c r="I10" s="7"/>
      <c r="J10" s="8"/>
      <c r="K10" s="22" t="s">
        <v>231</v>
      </c>
      <c r="L10" s="23" t="s">
        <v>18</v>
      </c>
      <c r="M10" s="7"/>
      <c r="N10" s="8"/>
      <c r="O10" s="245"/>
      <c r="P10" s="248"/>
      <c r="Q10" s="11"/>
      <c r="R10" s="12"/>
      <c r="S10" s="11"/>
      <c r="T10" s="12"/>
      <c r="U10" s="210" t="s">
        <v>459</v>
      </c>
      <c r="V10" s="211" t="s">
        <v>52</v>
      </c>
      <c r="W10" s="15" t="s">
        <v>353</v>
      </c>
      <c r="X10" s="16" t="s">
        <v>52</v>
      </c>
    </row>
    <row r="11" spans="1:25" s="13" customFormat="1" ht="40.5" customHeight="1" x14ac:dyDescent="0.25">
      <c r="A11" s="237" t="s">
        <v>53</v>
      </c>
      <c r="B11" s="240" t="s">
        <v>460</v>
      </c>
      <c r="C11" s="86" t="s">
        <v>461</v>
      </c>
      <c r="D11" s="87" t="s">
        <v>24</v>
      </c>
      <c r="E11" s="7"/>
      <c r="F11" s="8"/>
      <c r="G11" s="86" t="s">
        <v>462</v>
      </c>
      <c r="H11" s="87" t="s">
        <v>24</v>
      </c>
      <c r="I11" s="82" t="s">
        <v>463</v>
      </c>
      <c r="J11" s="81" t="s">
        <v>22</v>
      </c>
      <c r="K11" s="42" t="s">
        <v>464</v>
      </c>
      <c r="L11" s="37" t="s">
        <v>18</v>
      </c>
      <c r="M11" s="7"/>
      <c r="N11" s="8"/>
      <c r="O11" s="243" t="s">
        <v>53</v>
      </c>
      <c r="P11" s="246" t="s">
        <v>460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9"/>
      <c r="B12" s="242"/>
      <c r="C12" s="86" t="s">
        <v>465</v>
      </c>
      <c r="D12" s="87" t="s">
        <v>18</v>
      </c>
      <c r="E12" s="204" t="s">
        <v>394</v>
      </c>
      <c r="F12" s="205" t="s">
        <v>20</v>
      </c>
      <c r="G12" s="204" t="s">
        <v>395</v>
      </c>
      <c r="H12" s="205" t="s">
        <v>20</v>
      </c>
      <c r="I12" s="86" t="s">
        <v>466</v>
      </c>
      <c r="J12" s="87" t="s">
        <v>18</v>
      </c>
      <c r="K12" s="22" t="s">
        <v>325</v>
      </c>
      <c r="L12" s="23" t="s">
        <v>20</v>
      </c>
      <c r="M12" s="7"/>
      <c r="N12" s="161"/>
      <c r="O12" s="245"/>
      <c r="P12" s="248"/>
      <c r="Q12" s="15" t="s">
        <v>467</v>
      </c>
      <c r="R12" s="16" t="s">
        <v>52</v>
      </c>
      <c r="S12" s="15" t="s">
        <v>406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468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468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49" t="s">
        <v>3</v>
      </c>
      <c r="B14" s="250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49" t="s">
        <v>3</v>
      </c>
      <c r="P14" s="250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7" t="s">
        <v>15</v>
      </c>
      <c r="B15" s="240" t="s">
        <v>469</v>
      </c>
      <c r="C15" s="7"/>
      <c r="D15" s="8"/>
      <c r="E15" s="7"/>
      <c r="F15" s="8"/>
      <c r="G15" s="7"/>
      <c r="H15" s="8"/>
      <c r="I15" s="82" t="s">
        <v>436</v>
      </c>
      <c r="J15" s="81" t="s">
        <v>20</v>
      </c>
      <c r="K15" s="7"/>
      <c r="L15" s="8"/>
      <c r="M15" s="7"/>
      <c r="N15" s="8"/>
      <c r="O15" s="243" t="s">
        <v>15</v>
      </c>
      <c r="P15" s="246" t="s">
        <v>469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9"/>
      <c r="B16" s="242"/>
      <c r="C16" s="204" t="s">
        <v>418</v>
      </c>
      <c r="D16" s="205" t="s">
        <v>24</v>
      </c>
      <c r="E16" s="7"/>
      <c r="F16" s="8"/>
      <c r="G16" s="7"/>
      <c r="H16" s="8"/>
      <c r="I16" s="7"/>
      <c r="J16" s="8"/>
      <c r="K16" s="7"/>
      <c r="L16" s="8"/>
      <c r="M16" s="7"/>
      <c r="N16" s="8"/>
      <c r="O16" s="245"/>
      <c r="P16" s="248"/>
      <c r="Q16" s="11"/>
      <c r="R16" s="12"/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7" t="s">
        <v>26</v>
      </c>
      <c r="B17" s="240" t="s">
        <v>470</v>
      </c>
      <c r="C17" s="22" t="s">
        <v>249</v>
      </c>
      <c r="D17" s="23" t="s">
        <v>24</v>
      </c>
      <c r="E17" s="11"/>
      <c r="F17" s="12"/>
      <c r="G17" s="82" t="s">
        <v>439</v>
      </c>
      <c r="H17" s="81" t="s">
        <v>52</v>
      </c>
      <c r="I17" s="82" t="s">
        <v>440</v>
      </c>
      <c r="J17" s="81" t="s">
        <v>24</v>
      </c>
      <c r="K17" s="7"/>
      <c r="L17" s="8"/>
      <c r="M17" s="7"/>
      <c r="N17" s="8"/>
      <c r="O17" s="243" t="s">
        <v>26</v>
      </c>
      <c r="P17" s="246" t="s">
        <v>470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9"/>
      <c r="B18" s="242"/>
      <c r="C18" s="204" t="s">
        <v>403</v>
      </c>
      <c r="D18" s="205" t="s">
        <v>20</v>
      </c>
      <c r="E18" s="204" t="s">
        <v>404</v>
      </c>
      <c r="F18" s="205" t="s">
        <v>20</v>
      </c>
      <c r="G18" s="208"/>
      <c r="H18" s="8"/>
      <c r="I18" s="204" t="s">
        <v>437</v>
      </c>
      <c r="J18" s="205" t="s">
        <v>18</v>
      </c>
      <c r="K18" s="7"/>
      <c r="L18" s="8"/>
      <c r="N18" s="8"/>
      <c r="O18" s="245"/>
      <c r="P18" s="248"/>
      <c r="Q18" s="15" t="s">
        <v>446</v>
      </c>
      <c r="R18" s="16" t="s">
        <v>52</v>
      </c>
      <c r="S18" s="15" t="s">
        <v>471</v>
      </c>
      <c r="T18" s="16" t="s">
        <v>52</v>
      </c>
      <c r="U18" s="11"/>
      <c r="V18" s="12"/>
      <c r="W18" s="11"/>
      <c r="X18" s="12"/>
    </row>
    <row r="19" spans="1:30" s="13" customFormat="1" ht="46.5" customHeight="1" x14ac:dyDescent="0.25">
      <c r="A19" s="237" t="s">
        <v>31</v>
      </c>
      <c r="B19" s="240" t="s">
        <v>472</v>
      </c>
      <c r="C19" s="7"/>
      <c r="D19" s="8"/>
      <c r="E19" s="82" t="s">
        <v>442</v>
      </c>
      <c r="F19" s="81" t="s">
        <v>20</v>
      </c>
      <c r="G19" s="7"/>
      <c r="H19" s="7"/>
      <c r="I19" s="22" t="s">
        <v>443</v>
      </c>
      <c r="J19" s="23" t="s">
        <v>24</v>
      </c>
      <c r="K19" s="200" t="s">
        <v>366</v>
      </c>
      <c r="L19" s="18" t="s">
        <v>52</v>
      </c>
      <c r="M19" s="7"/>
      <c r="N19" s="8"/>
      <c r="O19" s="243" t="s">
        <v>31</v>
      </c>
      <c r="P19" s="246" t="s">
        <v>472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9"/>
      <c r="B20" s="242"/>
      <c r="C20" s="204" t="s">
        <v>409</v>
      </c>
      <c r="D20" s="205" t="s">
        <v>24</v>
      </c>
      <c r="E20" s="204" t="s">
        <v>410</v>
      </c>
      <c r="F20" s="205" t="s">
        <v>24</v>
      </c>
      <c r="G20" s="204" t="s">
        <v>419</v>
      </c>
      <c r="H20" s="205" t="s">
        <v>18</v>
      </c>
      <c r="I20" s="204" t="s">
        <v>420</v>
      </c>
      <c r="J20" s="205" t="s">
        <v>18</v>
      </c>
      <c r="K20" s="7"/>
      <c r="L20" s="8"/>
      <c r="M20" s="7"/>
      <c r="N20" s="8"/>
      <c r="O20" s="245"/>
      <c r="P20" s="248"/>
      <c r="Q20" s="210" t="s">
        <v>473</v>
      </c>
      <c r="R20" s="211" t="s">
        <v>52</v>
      </c>
      <c r="S20" s="210" t="s">
        <v>474</v>
      </c>
      <c r="T20" s="211" t="s">
        <v>52</v>
      </c>
      <c r="U20" s="182"/>
      <c r="V20" s="12"/>
      <c r="W20" s="182"/>
      <c r="X20" s="12"/>
    </row>
    <row r="21" spans="1:30" s="13" customFormat="1" ht="40.5" customHeight="1" x14ac:dyDescent="0.25">
      <c r="A21" s="237" t="s">
        <v>40</v>
      </c>
      <c r="B21" s="240" t="s">
        <v>475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43" t="s">
        <v>40</v>
      </c>
      <c r="P21" s="246" t="s">
        <v>475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9"/>
      <c r="B22" s="242"/>
      <c r="C22" s="86" t="s">
        <v>476</v>
      </c>
      <c r="D22" s="87" t="s">
        <v>52</v>
      </c>
      <c r="E22" s="86" t="s">
        <v>477</v>
      </c>
      <c r="F22" s="87" t="s">
        <v>52</v>
      </c>
      <c r="G22" s="7"/>
      <c r="H22" s="8"/>
      <c r="I22" s="22" t="s">
        <v>247</v>
      </c>
      <c r="J22" s="23" t="s">
        <v>18</v>
      </c>
      <c r="K22" s="22" t="s">
        <v>250</v>
      </c>
      <c r="L22" s="23" t="s">
        <v>24</v>
      </c>
      <c r="M22" s="7"/>
      <c r="N22" s="8"/>
      <c r="O22" s="245"/>
      <c r="P22" s="248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7" t="s">
        <v>53</v>
      </c>
      <c r="B23" s="240" t="s">
        <v>478</v>
      </c>
      <c r="C23" s="82" t="s">
        <v>449</v>
      </c>
      <c r="D23" s="81" t="s">
        <v>24</v>
      </c>
      <c r="E23" s="82" t="s">
        <v>450</v>
      </c>
      <c r="F23" s="81" t="s">
        <v>18</v>
      </c>
      <c r="G23" s="7"/>
      <c r="H23" s="8"/>
      <c r="I23" s="22" t="s">
        <v>191</v>
      </c>
      <c r="J23" s="23" t="s">
        <v>18</v>
      </c>
      <c r="K23" s="22" t="s">
        <v>464</v>
      </c>
      <c r="L23" s="22" t="s">
        <v>18</v>
      </c>
      <c r="M23" s="7" t="s">
        <v>94</v>
      </c>
      <c r="N23" s="8"/>
      <c r="O23" s="243" t="s">
        <v>53</v>
      </c>
      <c r="P23" s="246" t="s">
        <v>478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9"/>
      <c r="B24" s="242"/>
      <c r="C24" s="7"/>
      <c r="D24" s="8"/>
      <c r="E24" s="7"/>
      <c r="F24" s="8"/>
      <c r="G24" s="7"/>
      <c r="H24" s="8"/>
      <c r="I24" s="204" t="s">
        <v>399</v>
      </c>
      <c r="J24" s="205" t="s">
        <v>20</v>
      </c>
      <c r="K24" s="204" t="s">
        <v>400</v>
      </c>
      <c r="L24" s="205" t="s">
        <v>20</v>
      </c>
      <c r="M24" s="7"/>
      <c r="N24" s="8"/>
      <c r="O24" s="245"/>
      <c r="P24" s="248"/>
      <c r="Q24" s="7"/>
      <c r="R24" s="8"/>
      <c r="S24" s="7"/>
      <c r="T24" s="8"/>
      <c r="U24" s="7"/>
      <c r="V24" s="12"/>
      <c r="W24" s="210" t="s">
        <v>479</v>
      </c>
      <c r="X24" s="211" t="s">
        <v>52</v>
      </c>
    </row>
    <row r="25" spans="1:30" s="13" customFormat="1" ht="40.5" customHeight="1" x14ac:dyDescent="0.25">
      <c r="A25" s="6" t="s">
        <v>59</v>
      </c>
      <c r="B25" s="40" t="s">
        <v>480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480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49" t="s">
        <v>3</v>
      </c>
      <c r="B26" s="250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49" t="s">
        <v>3</v>
      </c>
      <c r="P26" s="250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1" t="s">
        <v>15</v>
      </c>
      <c r="B27" s="240" t="s">
        <v>481</v>
      </c>
      <c r="C27" s="82" t="s">
        <v>482</v>
      </c>
      <c r="D27" s="81" t="s">
        <v>20</v>
      </c>
      <c r="E27" s="82" t="s">
        <v>483</v>
      </c>
      <c r="F27" s="81" t="s">
        <v>52</v>
      </c>
      <c r="G27" s="11"/>
      <c r="H27" s="8"/>
      <c r="I27" s="11"/>
      <c r="J27" s="12"/>
      <c r="K27" s="7"/>
      <c r="L27" s="7"/>
      <c r="M27" s="7"/>
      <c r="N27" s="8"/>
      <c r="O27" s="243" t="s">
        <v>15</v>
      </c>
      <c r="P27" s="246" t="s">
        <v>481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2"/>
      <c r="B28" s="242"/>
      <c r="C28" s="7"/>
      <c r="D28" s="8"/>
      <c r="E28" s="7"/>
      <c r="F28" s="8"/>
      <c r="G28" s="7"/>
      <c r="H28" s="8"/>
      <c r="I28" s="22" t="s">
        <v>116</v>
      </c>
      <c r="J28" s="22" t="s">
        <v>24</v>
      </c>
      <c r="K28" s="110"/>
      <c r="L28" s="8"/>
      <c r="M28" s="7"/>
      <c r="N28" s="7"/>
      <c r="O28" s="245"/>
      <c r="P28" s="248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1" t="s">
        <v>26</v>
      </c>
      <c r="B29" s="240" t="s">
        <v>484</v>
      </c>
      <c r="C29" s="7"/>
      <c r="D29" s="8"/>
      <c r="E29" s="11"/>
      <c r="F29" s="12"/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43" t="s">
        <v>26</v>
      </c>
      <c r="P29" s="246" t="s">
        <v>484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2"/>
      <c r="B30" s="242"/>
      <c r="C30" s="7"/>
      <c r="D30" s="8"/>
      <c r="E30" s="7"/>
      <c r="F30" s="8"/>
      <c r="G30" s="7"/>
      <c r="H30" s="8"/>
      <c r="I30" s="22" t="s">
        <v>21</v>
      </c>
      <c r="J30" s="22" t="s">
        <v>24</v>
      </c>
      <c r="K30" s="146" t="s">
        <v>325</v>
      </c>
      <c r="L30" s="23" t="s">
        <v>20</v>
      </c>
      <c r="M30" s="7"/>
      <c r="N30" s="8"/>
      <c r="O30" s="244"/>
      <c r="P30" s="248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1" t="s">
        <v>31</v>
      </c>
      <c r="B31" s="240" t="s">
        <v>485</v>
      </c>
      <c r="C31" s="7"/>
      <c r="D31" s="8"/>
      <c r="E31" s="7"/>
      <c r="F31" s="8"/>
      <c r="G31" s="204" t="s">
        <v>395</v>
      </c>
      <c r="H31" s="205" t="s">
        <v>20</v>
      </c>
      <c r="I31" s="82" t="s">
        <v>486</v>
      </c>
      <c r="J31" s="81" t="s">
        <v>20</v>
      </c>
      <c r="K31" s="204" t="s">
        <v>375</v>
      </c>
      <c r="L31" s="205" t="s">
        <v>20</v>
      </c>
      <c r="M31" s="7"/>
      <c r="N31" s="7"/>
      <c r="O31" s="243" t="s">
        <v>31</v>
      </c>
      <c r="P31" s="246" t="s">
        <v>485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2"/>
      <c r="B32" s="242"/>
      <c r="C32" s="42" t="s">
        <v>487</v>
      </c>
      <c r="D32" s="37" t="s">
        <v>24</v>
      </c>
      <c r="E32" s="204" t="s">
        <v>382</v>
      </c>
      <c r="F32" s="205" t="s">
        <v>24</v>
      </c>
      <c r="G32" s="22" t="s">
        <v>298</v>
      </c>
      <c r="H32" s="22" t="s">
        <v>52</v>
      </c>
      <c r="I32" s="42" t="s">
        <v>488</v>
      </c>
      <c r="J32" s="37" t="s">
        <v>18</v>
      </c>
      <c r="K32" s="19" t="s">
        <v>299</v>
      </c>
      <c r="L32" s="20" t="s">
        <v>24</v>
      </c>
      <c r="M32" s="7"/>
      <c r="N32" s="8"/>
      <c r="O32" s="244"/>
      <c r="P32" s="248"/>
      <c r="Q32" s="11"/>
      <c r="R32" s="136"/>
      <c r="S32" s="179"/>
      <c r="T32" s="181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7" t="s">
        <v>40</v>
      </c>
      <c r="B33" s="240" t="s">
        <v>489</v>
      </c>
      <c r="C33" s="204" t="s">
        <v>391</v>
      </c>
      <c r="D33" s="205" t="s">
        <v>18</v>
      </c>
      <c r="E33" s="204" t="s">
        <v>465</v>
      </c>
      <c r="F33" s="205" t="s">
        <v>18</v>
      </c>
      <c r="G33" s="11"/>
      <c r="H33" s="12"/>
      <c r="I33" s="82" t="s">
        <v>490</v>
      </c>
      <c r="J33" s="81" t="s">
        <v>24</v>
      </c>
      <c r="K33" s="11"/>
      <c r="L33" s="12"/>
      <c r="M33" s="7"/>
      <c r="N33" s="8"/>
      <c r="O33" s="243" t="s">
        <v>40</v>
      </c>
      <c r="P33" s="246" t="s">
        <v>489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8"/>
      <c r="B34" s="242"/>
      <c r="C34" s="142"/>
      <c r="D34" s="8"/>
      <c r="E34" s="82" t="s">
        <v>491</v>
      </c>
      <c r="F34" s="81" t="s">
        <v>24</v>
      </c>
      <c r="G34" s="7"/>
      <c r="H34" s="8"/>
      <c r="I34" s="7"/>
      <c r="J34" s="7"/>
      <c r="K34" s="7"/>
      <c r="L34" s="7"/>
      <c r="M34" s="7"/>
      <c r="N34" s="8"/>
      <c r="O34" s="245"/>
      <c r="P34" s="248"/>
      <c r="Q34" s="11"/>
      <c r="R34" s="12"/>
      <c r="S34" s="71"/>
      <c r="T34" s="72"/>
      <c r="U34" s="15" t="s">
        <v>492</v>
      </c>
      <c r="V34" s="16" t="s">
        <v>52</v>
      </c>
      <c r="W34" s="15" t="s">
        <v>353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7" t="s">
        <v>53</v>
      </c>
      <c r="B35" s="240" t="s">
        <v>493</v>
      </c>
      <c r="D35" s="142"/>
      <c r="E35" s="7"/>
      <c r="F35" s="7"/>
      <c r="G35" s="82" t="s">
        <v>494</v>
      </c>
      <c r="H35" s="81" t="s">
        <v>20</v>
      </c>
      <c r="I35" s="82" t="s">
        <v>495</v>
      </c>
      <c r="J35" s="81" t="s">
        <v>52</v>
      </c>
      <c r="K35" s="110"/>
      <c r="L35" s="8"/>
      <c r="M35" s="110"/>
      <c r="N35" s="8"/>
      <c r="O35" s="243" t="s">
        <v>53</v>
      </c>
      <c r="P35" s="246" t="s">
        <v>493</v>
      </c>
      <c r="Q35" s="14"/>
      <c r="R35" s="8"/>
      <c r="S35" s="11"/>
      <c r="T35" s="12"/>
      <c r="U35" s="11"/>
      <c r="V35" s="12"/>
      <c r="W35" s="7"/>
      <c r="X35" s="8"/>
    </row>
    <row r="36" spans="1:30" s="13" customFormat="1" ht="41.25" customHeight="1" x14ac:dyDescent="0.25">
      <c r="A36" s="239"/>
      <c r="B36" s="242"/>
      <c r="C36" s="42" t="s">
        <v>496</v>
      </c>
      <c r="D36" s="37" t="s">
        <v>20</v>
      </c>
      <c r="F36" s="8"/>
      <c r="G36" s="217" t="s">
        <v>385</v>
      </c>
      <c r="H36" s="218" t="s">
        <v>18</v>
      </c>
      <c r="I36" s="219" t="s">
        <v>497</v>
      </c>
      <c r="J36" s="218" t="s">
        <v>18</v>
      </c>
      <c r="K36" s="146" t="s">
        <v>231</v>
      </c>
      <c r="L36" s="23" t="s">
        <v>52</v>
      </c>
      <c r="M36" s="220"/>
      <c r="N36" s="221"/>
      <c r="O36" s="245"/>
      <c r="P36" s="248"/>
      <c r="Q36" s="11"/>
      <c r="R36" s="12"/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498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114" t="s">
        <v>59</v>
      </c>
      <c r="P37" s="10" t="s">
        <v>498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49" t="s">
        <v>3</v>
      </c>
      <c r="B38" s="250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49" t="s">
        <v>3</v>
      </c>
      <c r="P38" s="250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7" t="s">
        <v>15</v>
      </c>
      <c r="B39" s="240" t="s">
        <v>499</v>
      </c>
      <c r="C39" s="7"/>
      <c r="D39" s="8"/>
      <c r="E39" s="7"/>
      <c r="F39" s="8"/>
      <c r="G39" s="11"/>
      <c r="H39" s="8"/>
      <c r="I39" s="82" t="s">
        <v>436</v>
      </c>
      <c r="J39" s="81" t="s">
        <v>52</v>
      </c>
      <c r="K39" s="7"/>
      <c r="L39" s="7"/>
      <c r="M39" s="8"/>
      <c r="N39" s="8"/>
      <c r="O39" s="243" t="s">
        <v>15</v>
      </c>
      <c r="P39" s="246" t="s">
        <v>499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9"/>
      <c r="B40" s="242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420</v>
      </c>
      <c r="J40" s="205" t="s">
        <v>18</v>
      </c>
      <c r="K40" s="7"/>
      <c r="L40" s="7"/>
      <c r="M40" s="7"/>
      <c r="N40" s="8"/>
      <c r="O40" s="245"/>
      <c r="P40" s="248"/>
      <c r="Q40" s="11"/>
      <c r="R40" s="12"/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7" t="s">
        <v>26</v>
      </c>
      <c r="B41" s="240" t="s">
        <v>500</v>
      </c>
      <c r="C41" s="82" t="s">
        <v>501</v>
      </c>
      <c r="D41" s="81" t="s">
        <v>52</v>
      </c>
      <c r="E41" s="42" t="s">
        <v>502</v>
      </c>
      <c r="F41" s="37" t="s">
        <v>24</v>
      </c>
      <c r="G41" s="82" t="s">
        <v>439</v>
      </c>
      <c r="H41" s="81" t="s">
        <v>18</v>
      </c>
      <c r="I41" s="82" t="s">
        <v>440</v>
      </c>
      <c r="J41" s="81" t="s">
        <v>24</v>
      </c>
      <c r="K41" s="88"/>
      <c r="L41" s="8"/>
      <c r="M41" s="11"/>
      <c r="N41" s="12"/>
      <c r="O41" s="243" t="s">
        <v>26</v>
      </c>
      <c r="P41" s="246" t="s">
        <v>500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38"/>
      <c r="B42" s="242"/>
      <c r="C42" s="204" t="s">
        <v>404</v>
      </c>
      <c r="D42" s="205" t="s">
        <v>24</v>
      </c>
      <c r="E42" s="204" t="s">
        <v>412</v>
      </c>
      <c r="F42" s="205" t="s">
        <v>52</v>
      </c>
      <c r="G42" s="7"/>
      <c r="H42" s="8"/>
      <c r="I42" s="7"/>
      <c r="J42" s="8"/>
      <c r="K42" s="7"/>
      <c r="L42" s="8"/>
      <c r="M42" s="11"/>
      <c r="N42" s="12"/>
      <c r="O42" s="244"/>
      <c r="P42" s="248"/>
      <c r="Q42" s="8"/>
      <c r="R42" s="8"/>
      <c r="S42" s="11"/>
      <c r="T42" s="12"/>
      <c r="U42" s="11"/>
      <c r="V42" s="136"/>
      <c r="W42" s="7"/>
      <c r="X42" s="172"/>
    </row>
    <row r="43" spans="1:30" s="13" customFormat="1" ht="48" customHeight="1" x14ac:dyDescent="0.25">
      <c r="A43" s="237" t="s">
        <v>31</v>
      </c>
      <c r="B43" s="240" t="s">
        <v>503</v>
      </c>
      <c r="C43" s="7"/>
      <c r="D43" s="7"/>
      <c r="E43" s="82" t="s">
        <v>442</v>
      </c>
      <c r="F43" s="81" t="s">
        <v>20</v>
      </c>
      <c r="G43" s="7"/>
      <c r="H43" s="8"/>
      <c r="I43" s="19" t="s">
        <v>399</v>
      </c>
      <c r="J43" s="20" t="s">
        <v>20</v>
      </c>
      <c r="K43" s="200" t="s">
        <v>366</v>
      </c>
      <c r="L43" s="18" t="s">
        <v>52</v>
      </c>
      <c r="M43" s="7"/>
      <c r="N43" s="8"/>
      <c r="O43" s="243" t="s">
        <v>31</v>
      </c>
      <c r="P43" s="246" t="s">
        <v>503</v>
      </c>
      <c r="Q43" s="7"/>
      <c r="R43" s="8"/>
      <c r="S43" s="11"/>
      <c r="T43" s="8"/>
      <c r="U43" s="8"/>
      <c r="V43" s="136"/>
      <c r="W43" s="11"/>
      <c r="X43" s="223"/>
    </row>
    <row r="44" spans="1:30" s="13" customFormat="1" ht="40.5" customHeight="1" x14ac:dyDescent="0.25">
      <c r="A44" s="238"/>
      <c r="B44" s="242"/>
      <c r="C44" s="204" t="s">
        <v>418</v>
      </c>
      <c r="D44" s="205" t="s">
        <v>24</v>
      </c>
      <c r="E44" s="7"/>
      <c r="F44" s="8"/>
      <c r="G44" s="22" t="s">
        <v>443</v>
      </c>
      <c r="H44" s="23" t="s">
        <v>24</v>
      </c>
      <c r="I44" s="22" t="s">
        <v>247</v>
      </c>
      <c r="J44" s="23" t="s">
        <v>18</v>
      </c>
      <c r="K44" s="22" t="s">
        <v>464</v>
      </c>
      <c r="L44" s="22" t="s">
        <v>18</v>
      </c>
      <c r="M44" s="7"/>
      <c r="N44" s="8"/>
      <c r="O44" s="244"/>
      <c r="P44" s="248"/>
      <c r="Q44" s="15" t="s">
        <v>504</v>
      </c>
      <c r="R44" s="16" t="s">
        <v>52</v>
      </c>
      <c r="S44" s="15" t="s">
        <v>505</v>
      </c>
      <c r="T44" s="16" t="s">
        <v>52</v>
      </c>
      <c r="U44" s="182"/>
      <c r="V44" s="136"/>
      <c r="W44" s="11"/>
      <c r="X44" s="223"/>
    </row>
    <row r="45" spans="1:30" s="13" customFormat="1" ht="40.5" customHeight="1" x14ac:dyDescent="0.25">
      <c r="A45" s="237" t="s">
        <v>40</v>
      </c>
      <c r="B45" s="240" t="s">
        <v>506</v>
      </c>
      <c r="C45" s="42" t="s">
        <v>507</v>
      </c>
      <c r="D45" s="37" t="s">
        <v>20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43" t="s">
        <v>40</v>
      </c>
      <c r="P45" s="246" t="s">
        <v>506</v>
      </c>
      <c r="Q45" s="89"/>
      <c r="R45" s="8"/>
      <c r="S45" s="11"/>
      <c r="T45" s="8"/>
      <c r="U45" s="7"/>
      <c r="V45" s="161"/>
      <c r="W45" s="11"/>
      <c r="X45" s="172"/>
    </row>
    <row r="46" spans="1:30" s="13" customFormat="1" ht="40.5" customHeight="1" x14ac:dyDescent="0.25">
      <c r="A46" s="239"/>
      <c r="B46" s="242"/>
      <c r="C46" s="22" t="s">
        <v>249</v>
      </c>
      <c r="D46" s="23" t="s">
        <v>24</v>
      </c>
      <c r="E46" s="7"/>
      <c r="F46" s="8"/>
      <c r="G46" s="11"/>
      <c r="H46" s="8"/>
      <c r="I46" s="22" t="s">
        <v>191</v>
      </c>
      <c r="J46" s="23" t="s">
        <v>18</v>
      </c>
      <c r="K46" s="146" t="s">
        <v>250</v>
      </c>
      <c r="L46" s="23" t="s">
        <v>24</v>
      </c>
      <c r="M46" s="106"/>
      <c r="N46" s="8"/>
      <c r="O46" s="245"/>
      <c r="P46" s="248"/>
      <c r="Q46" s="15" t="s">
        <v>446</v>
      </c>
      <c r="R46" s="16" t="s">
        <v>52</v>
      </c>
      <c r="S46" s="15" t="s">
        <v>447</v>
      </c>
      <c r="T46" s="16" t="s">
        <v>52</v>
      </c>
      <c r="V46" s="136"/>
      <c r="W46" s="11"/>
      <c r="X46" s="223"/>
    </row>
    <row r="47" spans="1:30" s="13" customFormat="1" ht="40.5" customHeight="1" x14ac:dyDescent="0.25">
      <c r="A47" s="237" t="s">
        <v>53</v>
      </c>
      <c r="B47" s="240" t="s">
        <v>508</v>
      </c>
      <c r="C47" s="82" t="s">
        <v>449</v>
      </c>
      <c r="D47" s="81" t="s">
        <v>24</v>
      </c>
      <c r="E47" s="82" t="s">
        <v>450</v>
      </c>
      <c r="F47" s="81" t="s">
        <v>18</v>
      </c>
      <c r="G47" s="7"/>
      <c r="H47" s="8"/>
      <c r="I47" s="7"/>
      <c r="J47" s="8"/>
      <c r="K47" s="7"/>
      <c r="L47" s="8"/>
      <c r="M47" s="7"/>
      <c r="N47" s="7"/>
      <c r="O47" s="243" t="s">
        <v>53</v>
      </c>
      <c r="P47" s="246" t="s">
        <v>508</v>
      </c>
      <c r="Q47" s="206"/>
      <c r="R47" s="207"/>
      <c r="S47" s="207"/>
      <c r="T47" s="207"/>
      <c r="U47" s="11"/>
      <c r="V47" s="136"/>
      <c r="W47" s="11"/>
      <c r="X47" s="223"/>
    </row>
    <row r="48" spans="1:30" s="13" customFormat="1" ht="45" customHeight="1" x14ac:dyDescent="0.25">
      <c r="A48" s="239"/>
      <c r="B48" s="242"/>
      <c r="C48" s="7"/>
      <c r="D48" s="8"/>
      <c r="E48" s="42" t="s">
        <v>509</v>
      </c>
      <c r="F48" s="37" t="s">
        <v>52</v>
      </c>
      <c r="G48" s="204" t="s">
        <v>419</v>
      </c>
      <c r="H48" s="205" t="s">
        <v>18</v>
      </c>
      <c r="I48" s="204" t="s">
        <v>437</v>
      </c>
      <c r="J48" s="205" t="s">
        <v>18</v>
      </c>
      <c r="K48" s="7"/>
      <c r="L48" s="8"/>
      <c r="M48" s="7"/>
      <c r="N48" s="8"/>
      <c r="O48" s="245"/>
      <c r="P48" s="248"/>
      <c r="Q48" s="11"/>
      <c r="R48" s="12"/>
      <c r="S48" s="11"/>
      <c r="T48" s="12"/>
      <c r="U48" s="135"/>
      <c r="V48" s="152"/>
      <c r="W48" s="15" t="s">
        <v>510</v>
      </c>
      <c r="X48" s="224" t="s">
        <v>20</v>
      </c>
    </row>
    <row r="49" spans="1:24" s="13" customFormat="1" ht="42.75" customHeight="1" x14ac:dyDescent="0.25">
      <c r="A49" s="17" t="s">
        <v>59</v>
      </c>
      <c r="B49" s="116" t="s">
        <v>511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511</v>
      </c>
      <c r="Q49" s="7"/>
      <c r="R49" s="8"/>
      <c r="S49" s="11"/>
      <c r="T49" s="8"/>
      <c r="U49" s="140"/>
      <c r="V49" s="222"/>
      <c r="W49" s="7"/>
      <c r="X49" s="172"/>
    </row>
    <row r="50" spans="1:24" ht="29.25" customHeight="1" x14ac:dyDescent="0.25">
      <c r="E50" t="s">
        <v>94</v>
      </c>
      <c r="I50" s="29" t="s">
        <v>137</v>
      </c>
      <c r="J50" s="30"/>
      <c r="K50" s="31">
        <f>2*(COUNTIF($C$4:$J$13,"TRANG")+COUNTIF($Q$4:$X$13,"TRANG")-COUNTIF(G13:J13,"TRANG"))</f>
        <v>10</v>
      </c>
      <c r="L50" s="31">
        <f>2*(COUNTIF($M$4:$N$13,"TRANG")+COUNTIF(K4:L13,"TRANG"))</f>
        <v>6</v>
      </c>
      <c r="M50" s="31">
        <f>2*(COUNTIF($C$4:$J$13,"TRANG")+COUNTIF($Q$4:$X$13,"TRANG")-COUNTIF(I13:L13,"TRANG"))</f>
        <v>10</v>
      </c>
      <c r="N50" s="31">
        <f>2*(COUNTIF($M$4:$N$13,"TRANG")+COUNTIF(K4:L13,"TRANG"))</f>
        <v>6</v>
      </c>
      <c r="O50" s="232">
        <f>SUM(M50:N50)</f>
        <v>16</v>
      </c>
      <c r="P50" s="232"/>
      <c r="Q50" s="85" t="s">
        <v>137</v>
      </c>
      <c r="R50" s="31">
        <f t="shared" ref="R50:S54" si="0">M50+M56+M62+M69</f>
        <v>50</v>
      </c>
      <c r="S50" s="31">
        <f t="shared" si="0"/>
        <v>12</v>
      </c>
      <c r="T50" s="31">
        <f>SUM(R50:S50)</f>
        <v>62</v>
      </c>
    </row>
    <row r="51" spans="1:24" ht="29.25" customHeight="1" x14ac:dyDescent="0.25">
      <c r="I51" s="32" t="s">
        <v>138</v>
      </c>
      <c r="J51" s="33"/>
      <c r="K51" s="34">
        <f>2*(COUNTIF($C$4:$J$13,"UYÊN")+COUNTIF($Q$4:$X$13,"UYÊN")-COUNTIF(G13:J13,"UYÊN"))</f>
        <v>4</v>
      </c>
      <c r="L51" s="34">
        <f>2*(COUNTIF($M$4:$N$13,"UYÊN")+COUNTIF(K4:L13,"UYÊN"))</f>
        <v>0</v>
      </c>
      <c r="M51" s="34">
        <f>2*(COUNTIF($C$4:$J$13,"UYÊN")+COUNTIF($Q$4:$X$13,"UYÊN")-COUNTIF(I13:L13,"UYÊN"))</f>
        <v>4</v>
      </c>
      <c r="N51" s="34">
        <f>2*(COUNTIF($M$4:$N$13,"UYÊN")+COUNTIF(K4:L13,"UYÊN"))</f>
        <v>0</v>
      </c>
      <c r="O51" s="233">
        <f>SUM(M51:N51)</f>
        <v>4</v>
      </c>
      <c r="P51" s="233"/>
      <c r="Q51" s="56" t="s">
        <v>138</v>
      </c>
      <c r="R51" s="34">
        <f t="shared" si="0"/>
        <v>4</v>
      </c>
      <c r="S51" s="34">
        <f t="shared" si="0"/>
        <v>0</v>
      </c>
      <c r="T51" s="34">
        <f>SUM(R51:S51)</f>
        <v>4</v>
      </c>
    </row>
    <row r="52" spans="1:24" ht="29.25" customHeight="1" x14ac:dyDescent="0.25">
      <c r="I52" s="45" t="s">
        <v>139</v>
      </c>
      <c r="J52" s="46"/>
      <c r="K52" s="23">
        <f>2*(COUNTIF($C$4:$J$13,"NHU")+COUNTIF($Q$4:$X$13,"NHU")-COUNTIF(G13:J13,"NHU"))</f>
        <v>8</v>
      </c>
      <c r="L52" s="23">
        <f>2*(COUNTIF($M$4:$N$13,"NHU")+COUNTIF(K4:L13,"NHU"))</f>
        <v>0</v>
      </c>
      <c r="M52" s="23">
        <f>2*(COUNTIF($C$4:$J$13,"NHU")+COUNTIF($Q$4:$X$13,"NHU")-COUNTIF(I13:L13,"NHU"))</f>
        <v>8</v>
      </c>
      <c r="N52" s="23">
        <f>2*(COUNTIF($M$4:$N$13,"NHU")+COUNTIF(K4:L13,"NHU"))</f>
        <v>0</v>
      </c>
      <c r="O52" s="234">
        <f>SUM(M52:N52)</f>
        <v>8</v>
      </c>
      <c r="P52" s="234"/>
      <c r="Q52" s="57" t="s">
        <v>139</v>
      </c>
      <c r="R52" s="23">
        <f t="shared" si="0"/>
        <v>56</v>
      </c>
      <c r="S52" s="23">
        <f t="shared" si="0"/>
        <v>6</v>
      </c>
      <c r="T52" s="23">
        <f>SUM(R52:S52)</f>
        <v>62</v>
      </c>
    </row>
    <row r="53" spans="1:24" ht="29.25" customHeight="1" x14ac:dyDescent="0.25">
      <c r="G53" t="s">
        <v>94</v>
      </c>
      <c r="I53" s="35" t="s">
        <v>140</v>
      </c>
      <c r="J53" s="36"/>
      <c r="K53" s="18">
        <f>2*(COUNTIF($C$4:$J$13,"NGUYÊN")+COUNTIF($Q$4:$X$13,"NGUYÊN")-COUNTIF(G13:J13,"NGUYÊN"))</f>
        <v>14</v>
      </c>
      <c r="L53" s="18">
        <f>2*(COUNTIF($M$4:$N$13,"NGUYÊN")+COUNTIF(K3:L12,"NGUYÊN"))</f>
        <v>2</v>
      </c>
      <c r="M53" s="18">
        <f>2*(COUNTIF($C$4:$J$13,"NGUYÊN")+COUNTIF($Q$4:$X$13,"NGUYÊN")-COUNTIF(I13:L13,"NGUYÊN"))</f>
        <v>14</v>
      </c>
      <c r="N53" s="18">
        <f>2*(COUNTIF($M$4:$N$13,"NGUYÊN")+COUNTIF(K3:L12,"NGUYÊN"))</f>
        <v>2</v>
      </c>
      <c r="O53" s="235">
        <f>SUM(M53:N53)</f>
        <v>16</v>
      </c>
      <c r="P53" s="235"/>
      <c r="Q53" s="58" t="s">
        <v>140</v>
      </c>
      <c r="R53" s="18">
        <f t="shared" si="0"/>
        <v>56</v>
      </c>
      <c r="S53" s="18">
        <f t="shared" si="0"/>
        <v>8</v>
      </c>
      <c r="T53" s="18">
        <f>SUM(R53:S53)</f>
        <v>64</v>
      </c>
    </row>
    <row r="54" spans="1:24" ht="29.25" customHeight="1" x14ac:dyDescent="0.25">
      <c r="I54" s="47" t="s">
        <v>141</v>
      </c>
      <c r="J54" s="48"/>
      <c r="K54" s="49">
        <f>2*(COUNTIF($C$4:$J$13,"DÂN")+COUNTIF($Q$4:$X$13,"DÂN")-COUNTIF(G14:J14,"DÂN"))</f>
        <v>16</v>
      </c>
      <c r="L54" s="49">
        <f>2*(COUNTIF($M$4:$N$13,"DÂN")+COUNTIF(K4:L13,"DÂN"))</f>
        <v>4</v>
      </c>
      <c r="M54" s="49">
        <f>2*(COUNTIF($C$4:$J$13,"DÂN")+COUNTIF($Q$4:$X$13,"DÂN")-COUNTIF(I14:L14,"DÂN"))</f>
        <v>16</v>
      </c>
      <c r="N54" s="49">
        <f>2*(COUNTIF($M$4:$N$13,"DÂN")+COUNTIF(K4:L13,"DÂN"))</f>
        <v>4</v>
      </c>
      <c r="O54" s="230">
        <f>SUM(M54:N54)</f>
        <v>20</v>
      </c>
      <c r="P54" s="230"/>
      <c r="Q54" s="49" t="s">
        <v>141</v>
      </c>
      <c r="R54" s="49">
        <f t="shared" si="0"/>
        <v>50</v>
      </c>
      <c r="S54" s="49">
        <f t="shared" si="0"/>
        <v>10</v>
      </c>
      <c r="T54" s="49">
        <f>SUM(R54:S54)</f>
        <v>60</v>
      </c>
    </row>
    <row r="55" spans="1:24" ht="29.25" customHeight="1" x14ac:dyDescent="0.25">
      <c r="I55" s="27" t="s">
        <v>142</v>
      </c>
      <c r="J55" s="38"/>
      <c r="K55" s="28" t="s">
        <v>3</v>
      </c>
      <c r="L55" s="28" t="s">
        <v>134</v>
      </c>
      <c r="M55" s="28" t="s">
        <v>3</v>
      </c>
      <c r="N55" s="28" t="s">
        <v>134</v>
      </c>
      <c r="O55" s="231" t="s">
        <v>135</v>
      </c>
      <c r="P55" s="231"/>
      <c r="T55" s="111"/>
      <c r="U55" t="s">
        <v>143</v>
      </c>
    </row>
    <row r="56" spans="1:24" ht="29.25" customHeight="1" x14ac:dyDescent="0.25">
      <c r="I56" s="29" t="s">
        <v>137</v>
      </c>
      <c r="J56" s="30"/>
      <c r="K56" s="31">
        <f>2*(COUNTIF($C$15:$J$25,"TRANG")+COUNTIF($Q$15:$X$25,"TRANG")-COUNTIF(G25:J25,"TRANG"))</f>
        <v>14</v>
      </c>
      <c r="L56" s="31">
        <f>2*(COUNTIF($M$15:$N$25,"TRANG")+COUNTIF(K15:L25,"TRANG"))</f>
        <v>2</v>
      </c>
      <c r="M56" s="31">
        <f>2*(COUNTIF($C$15:$J$25,"TRANG")+COUNTIF($Q$15:$X$25,"TRANG")-COUNTIF(I25:L25,"TRANG"))</f>
        <v>14</v>
      </c>
      <c r="N56" s="31">
        <f>2*(COUNTIF($M$15:$N$25,"TRANG")+COUNTIF(K15:L25,"TRANG"))</f>
        <v>2</v>
      </c>
      <c r="O56" s="232">
        <f>SUM(M56:N56)</f>
        <v>16</v>
      </c>
      <c r="P56" s="232"/>
      <c r="T56" s="111"/>
    </row>
    <row r="57" spans="1:24" ht="29.25" customHeight="1" x14ac:dyDescent="0.25">
      <c r="I57" s="32" t="s">
        <v>138</v>
      </c>
      <c r="J57" s="33"/>
      <c r="K57" s="56">
        <f>2*(COUNTIF($C$15:$J$25,"UYÊN")+COUNTIF($Q$15:$X$25,"UYÊN")-COUNTIF(G26:J26,"UYÊN"))</f>
        <v>0</v>
      </c>
      <c r="L57" s="34">
        <f>2*(COUNTIF($M$15:$N$25,"UYÊN")+COUNTIF(K15:L25,"UYÊN"))</f>
        <v>0</v>
      </c>
      <c r="M57" s="56">
        <f>2*(COUNTIF($C$15:$J$25,"UYÊN")+COUNTIF($Q$15:$X$25,"UYÊN")-COUNTIF(I26:L26,"UYÊN"))</f>
        <v>0</v>
      </c>
      <c r="N57" s="34">
        <f>2*(COUNTIF($M$15:$N$25,"UYÊN")+COUNTIF(K15:L25,"UYÊN"))</f>
        <v>0</v>
      </c>
      <c r="O57" s="233">
        <f>SUM(M57:N57)</f>
        <v>0</v>
      </c>
      <c r="P57" s="233"/>
      <c r="T57" s="111"/>
    </row>
    <row r="58" spans="1:24" ht="29.25" customHeight="1" x14ac:dyDescent="0.4">
      <c r="H58" s="39"/>
      <c r="I58" s="45" t="s">
        <v>139</v>
      </c>
      <c r="J58" s="46"/>
      <c r="K58" s="57">
        <f>2*(COUNTIF($C$15:$J$25,"NHU")+COUNTIF($Q$15:$X$25,"NHU")-COUNTIF(G26:J28,"NHU"))</f>
        <v>18</v>
      </c>
      <c r="L58" s="23">
        <f>2*(COUNTIF($M$15:$N$25,"TUẤN")+COUNTIF(K15:L25,"TUẤN"))</f>
        <v>0</v>
      </c>
      <c r="M58" s="57">
        <f>2*(COUNTIF($C$15:$J$25,"NHU")+COUNTIF($Q$15:$X$25,"NHU")-COUNTIF(I26:L28,"NHU"))</f>
        <v>18</v>
      </c>
      <c r="N58" s="23">
        <f>2*(COUNTIF($M$15:$N$25,"NHU")+COUNTIF(K15:L25,"NHU"))</f>
        <v>2</v>
      </c>
      <c r="O58" s="234">
        <f>SUM(M58:N58)</f>
        <v>20</v>
      </c>
      <c r="P58" s="234"/>
      <c r="T58" s="111"/>
    </row>
    <row r="59" spans="1:24" ht="29.25" customHeight="1" x14ac:dyDescent="0.4">
      <c r="H59" s="39"/>
      <c r="I59" s="35" t="s">
        <v>140</v>
      </c>
      <c r="J59" s="36"/>
      <c r="K59" s="58">
        <f>2*(COUNTIF($C$15:$J$25,"NGUYÊN")+COUNTIF($Q$15:$X$25,"NGUYÊN")-COUNTIF(G28:J29,"NGUYÊN"))</f>
        <v>12</v>
      </c>
      <c r="L59" s="18">
        <f>2*(COUNTIF($M$15:$N$25,"NGUYÊN")+COUNTIF(K14:L24,"NGUYÊN"))</f>
        <v>2</v>
      </c>
      <c r="M59" s="58">
        <f>2*(COUNTIF($C$15:$J$25,"NGUYÊN")+COUNTIF($Q$15:$X$25,"NGUYÊN")-COUNTIF(I28:L29,"NGUYÊN"))</f>
        <v>12</v>
      </c>
      <c r="N59" s="18">
        <f>2*(COUNTIF($M$15:$N$25,"NGUYÊN")+COUNTIF(K14:L24,"NGUYÊN"))</f>
        <v>2</v>
      </c>
      <c r="O59" s="235">
        <f>SUM(M59:N59)</f>
        <v>14</v>
      </c>
      <c r="P59" s="235"/>
      <c r="T59" s="111"/>
    </row>
    <row r="60" spans="1:24" ht="29.25" customHeight="1" x14ac:dyDescent="0.4">
      <c r="H60" s="39"/>
      <c r="I60" s="47" t="s">
        <v>141</v>
      </c>
      <c r="J60" s="48"/>
      <c r="K60" s="84">
        <f>2*(COUNTIF($C$15:$J$25,"DÂN")+COUNTIF($Q$15:$X$25,"DÂN")-COUNTIF(G29:J30,"DÂN"))</f>
        <v>14</v>
      </c>
      <c r="L60" s="49">
        <f>2*(COUNTIF($M$15:$N$25,"DÂN")+COUNTIF(K15:L25,"DÂN"))</f>
        <v>2</v>
      </c>
      <c r="M60" s="84">
        <f>2*(COUNTIF($C$15:$J$25,"DÂN")+COUNTIF($Q$15:$X$25,"DÂN")-COUNTIF(I29:L30,"DÂN"))</f>
        <v>12</v>
      </c>
      <c r="N60" s="49">
        <f>2*(COUNTIF($M$15:$N$25,"DÂN")+COUNTIF(K15:L25,"DÂN"))</f>
        <v>2</v>
      </c>
      <c r="O60" s="230">
        <f>SUM(M60:N60)</f>
        <v>14</v>
      </c>
      <c r="P60" s="230"/>
      <c r="T60" s="111"/>
    </row>
    <row r="61" spans="1:24" ht="29.25" customHeight="1" x14ac:dyDescent="0.25">
      <c r="I61" s="27" t="s">
        <v>144</v>
      </c>
      <c r="J61" s="38"/>
      <c r="K61" s="28" t="s">
        <v>3</v>
      </c>
      <c r="L61" s="28" t="s">
        <v>134</v>
      </c>
      <c r="M61" s="28" t="s">
        <v>3</v>
      </c>
      <c r="N61" s="28" t="s">
        <v>134</v>
      </c>
      <c r="O61" s="231" t="s">
        <v>135</v>
      </c>
      <c r="P61" s="231"/>
      <c r="T61" s="111"/>
    </row>
    <row r="62" spans="1:24" ht="29.25" customHeight="1" x14ac:dyDescent="0.25">
      <c r="G62" s="236"/>
      <c r="I62" s="29" t="s">
        <v>137</v>
      </c>
      <c r="J62" s="30"/>
      <c r="K62" s="31">
        <f>2*(COUNTIF($C$27:$J$37,"TRANG")+COUNTIF($Q$27:$X$37,"TRANG")-COUNTIF($G$37:$J$37,"TRANG"))</f>
        <v>12</v>
      </c>
      <c r="L62" s="31">
        <f>2*(COUNTIF($M$27:$N$37,"TRANG")+COUNTIF(K28:L37,"TRANG"))</f>
        <v>2</v>
      </c>
      <c r="M62" s="31">
        <f>2*(COUNTIF($C$27:$J$37,"TRANG")+COUNTIF($Q$27:$X$37,"TRANG")-COUNTIF($G$37:$J$37,"TRANG"))</f>
        <v>12</v>
      </c>
      <c r="N62" s="31">
        <f>2*(COUNTIF($M$27:$N$37,"TRANG")+COUNTIF(K28:L37,"TRANG"))</f>
        <v>2</v>
      </c>
      <c r="O62" s="232">
        <f>SUM(M62:N62)</f>
        <v>14</v>
      </c>
      <c r="P62" s="232"/>
      <c r="T62" s="111"/>
    </row>
    <row r="63" spans="1:24" ht="29.25" customHeight="1" x14ac:dyDescent="0.25">
      <c r="G63" s="236"/>
      <c r="I63" s="32" t="s">
        <v>138</v>
      </c>
      <c r="J63" s="33"/>
      <c r="K63" s="34">
        <f>2*(COUNTIF($C$27:$J$37,"UYÊN")+COUNTIF($Q$27:$X$37,"UYÊN")-COUNTIF($G$37:$J$37,"UYÊN"))</f>
        <v>0</v>
      </c>
      <c r="L63" s="34">
        <f>2*(COUNTIF($M$27:$N$37,"UYÊN")+COUNTIF(K28:L37,"UYÊN"))</f>
        <v>0</v>
      </c>
      <c r="M63" s="34">
        <f>2*(COUNTIF($C$27:$J$37,"UYÊN")+COUNTIF($Q$27:$X$37,"UYÊN")-COUNTIF($G$37:$J$37,"UYÊN"))</f>
        <v>0</v>
      </c>
      <c r="N63" s="34">
        <f>2*(COUNTIF($M$27:$N$37,"UYÊN")+COUNTIF(K28:L37,"UYÊN"))</f>
        <v>0</v>
      </c>
      <c r="O63" s="233">
        <f>SUM(M63:N63)</f>
        <v>0</v>
      </c>
      <c r="P63" s="233"/>
      <c r="T63" s="111"/>
    </row>
    <row r="64" spans="1:24" ht="29.25" customHeight="1" x14ac:dyDescent="0.25">
      <c r="G64" s="236"/>
      <c r="I64" s="45" t="s">
        <v>139</v>
      </c>
      <c r="J64" s="46"/>
      <c r="K64" s="23">
        <f>2*(COUNTIF($C$27:$J$37,"NHU")+COUNTIF($Q$27:$X$37,"NHU")-COUNTIF($G$37:$J$37,"NHU"))</f>
        <v>12</v>
      </c>
      <c r="L64" s="23">
        <f>2*(COUNTIF($M$27:$N$37,"TUẤN")+COUNTIF(K28:L37,"TUẤN"))</f>
        <v>0</v>
      </c>
      <c r="M64" s="23">
        <f>2*(COUNTIF($C$27:$J$37,"NHU")+COUNTIF($Q$27:$X$37,"NHU")-COUNTIF($G$37:$J$37,"NHU"))</f>
        <v>12</v>
      </c>
      <c r="N64" s="23">
        <f>2*(COUNTIF($M$27:$N$37,"NHU")+COUNTIF(K28:L37,"NHU"))</f>
        <v>2</v>
      </c>
      <c r="O64" s="234">
        <f>SUM(M64:N64)</f>
        <v>14</v>
      </c>
      <c r="P64" s="234"/>
      <c r="T64" s="111"/>
    </row>
    <row r="65" spans="1:20" ht="29.25" customHeight="1" x14ac:dyDescent="0.25">
      <c r="G65" s="236"/>
      <c r="I65" s="35" t="s">
        <v>140</v>
      </c>
      <c r="J65" s="36"/>
      <c r="K65" s="18">
        <f>2*(COUNTIF($C$27:$J$37,"NGUYÊN")+COUNTIF($Q$27:$X$37,"NGUYÊN")-COUNTIF($G$37:$J$37,"NGUYÊN"))</f>
        <v>12</v>
      </c>
      <c r="L65" s="18">
        <f>2*(COUNTIF($M$27:$N$37,"NGUYÊN")+COUNTIF(K26:L36,"NGUYÊN"))</f>
        <v>2</v>
      </c>
      <c r="M65" s="18">
        <f>2*(COUNTIF($C$27:$J$37,"NGUYÊN")+COUNTIF($Q$27:$X$37,"NGUYÊN")-COUNTIF($G$37:$J$37,"NGUYÊN"))</f>
        <v>12</v>
      </c>
      <c r="N65" s="18">
        <f>2*(COUNTIF($M$27:$N$37,"NGUYÊN")+COUNTIF(K26:L36,"NGUYÊN"))</f>
        <v>2</v>
      </c>
      <c r="O65" s="235">
        <f>SUM(M65:N65)</f>
        <v>14</v>
      </c>
      <c r="P65" s="235"/>
      <c r="T65" s="111"/>
    </row>
    <row r="66" spans="1:20" ht="29.25" customHeight="1" x14ac:dyDescent="0.25">
      <c r="G66" s="236"/>
      <c r="I66" s="47" t="s">
        <v>141</v>
      </c>
      <c r="J66" s="48"/>
      <c r="K66" s="49">
        <f>2*(COUNTIF($C$27:$J$37,"DÂN")+COUNTIF($Q$27:$X$37,"DÂN")-COUNTIF($G$37:$J$37,"DÂN"))</f>
        <v>10</v>
      </c>
      <c r="L66" s="49">
        <f>2*(COUNTIF($M$27:$N$37,"DÂN")+COUNTIF(K28:L37,"DÂN"))</f>
        <v>4</v>
      </c>
      <c r="M66" s="49">
        <f>2*(COUNTIF($C$27:$J$37,"DÂN")+COUNTIF($Q$27:$X$37,"DÂN")-COUNTIF($G$37:$J$37,"DÂN"))</f>
        <v>10</v>
      </c>
      <c r="N66" s="49">
        <f>2*(COUNTIF($M$27:$N$37,"DÂN")+COUNTIF(K28:L37,"DÂN"))</f>
        <v>4</v>
      </c>
      <c r="O66" s="230">
        <f>SUM(M66:N66)</f>
        <v>14</v>
      </c>
      <c r="P66" s="230"/>
      <c r="T66" s="111"/>
    </row>
    <row r="67" spans="1:20" ht="29.25" customHeight="1" x14ac:dyDescent="0.25">
      <c r="G67" s="99"/>
      <c r="I67" s="27" t="s">
        <v>133</v>
      </c>
      <c r="J67" s="27"/>
      <c r="K67" s="28" t="s">
        <v>3</v>
      </c>
      <c r="L67" s="28" t="s">
        <v>134</v>
      </c>
      <c r="M67" s="28" t="s">
        <v>3</v>
      </c>
      <c r="N67" s="28" t="s">
        <v>134</v>
      </c>
      <c r="O67" s="231" t="s">
        <v>135</v>
      </c>
      <c r="P67" s="231"/>
      <c r="Q67" s="28" t="s">
        <v>136</v>
      </c>
      <c r="R67" s="28" t="s">
        <v>3</v>
      </c>
      <c r="S67" s="28" t="s">
        <v>134</v>
      </c>
      <c r="T67" s="28" t="s">
        <v>135</v>
      </c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1" t="s">
        <v>135</v>
      </c>
      <c r="P68" s="231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2">
        <f>SUM(M69:N69)</f>
        <v>16</v>
      </c>
      <c r="P69" s="232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0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0</v>
      </c>
      <c r="N70" s="34">
        <f>2*(COUNTIF($M$39:$N$49,"UYÊN")+COUNTIF(K39:L49,"UYÊN"))</f>
        <v>0</v>
      </c>
      <c r="O70" s="233">
        <f>SUM(M70:N70)</f>
        <v>0</v>
      </c>
      <c r="P70" s="233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18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18</v>
      </c>
      <c r="N71" s="23">
        <f>2*(COUNTIF($M$39:$N$49,"NHU")+COUNTIF(K39:L49,"NHU"))</f>
        <v>2</v>
      </c>
      <c r="O71" s="234">
        <f>SUM(M71:N71)</f>
        <v>20</v>
      </c>
      <c r="P71" s="234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18</v>
      </c>
      <c r="N72" s="18">
        <f>2*(COUNTIF($M$39:$N$49,"NGUYÊN")+COUNTIF(K38:L48,"NGUYÊN"))</f>
        <v>2</v>
      </c>
      <c r="O72" s="235">
        <f>SUM(M72:N72)</f>
        <v>20</v>
      </c>
      <c r="P72" s="235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0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0</v>
      </c>
      <c r="O73" s="230">
        <f>SUM(M73:N73)</f>
        <v>12</v>
      </c>
      <c r="P73" s="23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67:P67"/>
    <mergeCell ref="O50:P50"/>
    <mergeCell ref="A43:A44"/>
    <mergeCell ref="B43:B44"/>
    <mergeCell ref="O43:O44"/>
    <mergeCell ref="P43:P44"/>
    <mergeCell ref="A45:A46"/>
    <mergeCell ref="B45:B46"/>
    <mergeCell ref="O45:O46"/>
    <mergeCell ref="P45:P46"/>
    <mergeCell ref="G62:G66"/>
    <mergeCell ref="O62:P62"/>
    <mergeCell ref="O63:P63"/>
    <mergeCell ref="O64:P64"/>
    <mergeCell ref="O65:P65"/>
    <mergeCell ref="O51:P51"/>
    <mergeCell ref="O52:P52"/>
    <mergeCell ref="O53:P53"/>
    <mergeCell ref="O54:P54"/>
    <mergeCell ref="O55:P55"/>
    <mergeCell ref="O56:P56"/>
    <mergeCell ref="O73:P73"/>
    <mergeCell ref="O66:P66"/>
    <mergeCell ref="O68:P68"/>
    <mergeCell ref="O69:P69"/>
    <mergeCell ref="O70:P70"/>
    <mergeCell ref="O71:P71"/>
    <mergeCell ref="O72:P72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BD0A-1D90-417A-BBE3-6B1FC824FA77}">
  <dimension ref="A1:AG76"/>
  <sheetViews>
    <sheetView tabSelected="1" topLeftCell="A14" zoomScale="80" zoomScaleNormal="80" workbookViewId="0">
      <selection activeCell="M24" sqref="M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28.28515625" customWidth="1"/>
    <col min="18" max="18" width="9.7109375" customWidth="1"/>
    <col min="19" max="19" width="30.85546875" customWidth="1"/>
    <col min="20" max="20" width="11.42578125" customWidth="1"/>
    <col min="21" max="21" width="29.140625" customWidth="1"/>
    <col min="22" max="22" width="10.85546875" customWidth="1"/>
    <col min="23" max="23" width="34.140625" customWidth="1"/>
    <col min="24" max="24" width="10.42578125" customWidth="1"/>
  </cols>
  <sheetData>
    <row r="1" spans="1:25" ht="138.75" customHeight="1" x14ac:dyDescent="0.25">
      <c r="A1" s="259" t="s">
        <v>537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5" s="1" customFormat="1" ht="64.5" customHeight="1" x14ac:dyDescent="0.25">
      <c r="A2" s="262" t="s">
        <v>372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264" t="s">
        <v>2</v>
      </c>
      <c r="P2" s="265"/>
      <c r="Q2" s="265"/>
      <c r="R2" s="265"/>
      <c r="S2" s="265"/>
      <c r="T2" s="265"/>
      <c r="U2" s="265"/>
      <c r="V2" s="265"/>
      <c r="W2" s="265"/>
      <c r="X2" s="265"/>
    </row>
    <row r="3" spans="1:25" ht="19.5" x14ac:dyDescent="0.25">
      <c r="A3" s="249" t="s">
        <v>3</v>
      </c>
      <c r="B3" s="25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49" t="s">
        <v>3</v>
      </c>
      <c r="P3" s="25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7" t="s">
        <v>15</v>
      </c>
      <c r="B4" s="240" t="s">
        <v>538</v>
      </c>
      <c r="C4" s="11"/>
      <c r="D4" s="12"/>
      <c r="E4" s="11"/>
      <c r="F4" s="12"/>
      <c r="G4" s="82" t="s">
        <v>539</v>
      </c>
      <c r="H4" s="81" t="s">
        <v>20</v>
      </c>
      <c r="I4" s="82" t="s">
        <v>540</v>
      </c>
      <c r="J4" s="81" t="s">
        <v>20</v>
      </c>
      <c r="K4" s="7"/>
      <c r="L4" s="8"/>
      <c r="M4" s="7"/>
      <c r="N4" s="8"/>
      <c r="O4" s="243" t="s">
        <v>15</v>
      </c>
      <c r="P4" s="246" t="s">
        <v>538</v>
      </c>
      <c r="Q4" s="7"/>
      <c r="R4" s="8"/>
      <c r="S4" s="7"/>
      <c r="T4" s="8"/>
      <c r="U4" s="7"/>
      <c r="V4" s="8"/>
      <c r="W4" s="225" t="s">
        <v>541</v>
      </c>
      <c r="X4" s="226" t="s">
        <v>52</v>
      </c>
    </row>
    <row r="5" spans="1:25" s="13" customFormat="1" ht="41.25" customHeight="1" x14ac:dyDescent="0.25">
      <c r="A5" s="239"/>
      <c r="B5" s="242"/>
      <c r="C5" s="7"/>
      <c r="D5" s="8"/>
      <c r="E5" s="7"/>
      <c r="F5" s="7"/>
      <c r="G5" s="22" t="s">
        <v>525</v>
      </c>
      <c r="H5" s="22" t="s">
        <v>18</v>
      </c>
      <c r="I5" s="7"/>
      <c r="J5" s="8"/>
      <c r="K5" s="7"/>
      <c r="L5" s="8"/>
      <c r="M5" s="7"/>
      <c r="N5" s="8"/>
      <c r="O5" s="245"/>
      <c r="P5" s="248"/>
      <c r="Q5" s="7"/>
      <c r="R5" s="8"/>
      <c r="S5" s="7"/>
      <c r="T5" s="8"/>
      <c r="U5" s="7"/>
      <c r="V5" s="8"/>
      <c r="W5" s="225" t="s">
        <v>542</v>
      </c>
      <c r="X5" s="226" t="s">
        <v>18</v>
      </c>
    </row>
    <row r="6" spans="1:25" s="13" customFormat="1" ht="39.75" customHeight="1" x14ac:dyDescent="0.25">
      <c r="A6" s="237" t="s">
        <v>26</v>
      </c>
      <c r="B6" s="240" t="s">
        <v>543</v>
      </c>
      <c r="C6" s="204" t="s">
        <v>487</v>
      </c>
      <c r="D6" s="205" t="s">
        <v>24</v>
      </c>
      <c r="E6" s="82" t="s">
        <v>544</v>
      </c>
      <c r="F6" s="81" t="s">
        <v>24</v>
      </c>
      <c r="G6" s="7"/>
      <c r="H6" s="8"/>
      <c r="I6" s="204" t="s">
        <v>385</v>
      </c>
      <c r="J6" s="205" t="s">
        <v>18</v>
      </c>
      <c r="K6" s="204" t="s">
        <v>386</v>
      </c>
      <c r="L6" s="205" t="s">
        <v>18</v>
      </c>
      <c r="M6" s="88"/>
      <c r="N6" s="8"/>
      <c r="O6" s="243" t="s">
        <v>26</v>
      </c>
      <c r="P6" s="246" t="s">
        <v>543</v>
      </c>
      <c r="Q6" s="225" t="s">
        <v>545</v>
      </c>
      <c r="R6" s="226" t="s">
        <v>52</v>
      </c>
      <c r="S6" s="86" t="s">
        <v>546</v>
      </c>
      <c r="T6" s="87" t="s">
        <v>52</v>
      </c>
      <c r="U6" s="11"/>
      <c r="V6" s="12"/>
      <c r="W6" s="11"/>
      <c r="X6" s="12"/>
    </row>
    <row r="7" spans="1:25" s="13" customFormat="1" ht="40.5" customHeight="1" x14ac:dyDescent="0.25">
      <c r="A7" s="239"/>
      <c r="B7" s="242"/>
      <c r="C7" s="7"/>
      <c r="D7" s="8"/>
      <c r="E7" s="7"/>
      <c r="F7" s="7"/>
      <c r="G7" s="7"/>
      <c r="H7" s="8"/>
      <c r="I7" s="82" t="s">
        <v>547</v>
      </c>
      <c r="J7" s="81" t="s">
        <v>20</v>
      </c>
      <c r="K7" s="86" t="s">
        <v>548</v>
      </c>
      <c r="L7" s="87" t="s">
        <v>20</v>
      </c>
      <c r="M7" s="88"/>
      <c r="N7" s="8"/>
      <c r="O7" s="245"/>
      <c r="P7" s="248"/>
      <c r="Q7" s="7"/>
      <c r="R7" s="8"/>
      <c r="S7" s="7"/>
      <c r="T7" s="8"/>
      <c r="U7" s="7"/>
      <c r="V7" s="8"/>
      <c r="W7" s="7"/>
      <c r="X7" s="8"/>
    </row>
    <row r="8" spans="1:25" s="13" customFormat="1" ht="38.25" customHeight="1" x14ac:dyDescent="0.25">
      <c r="A8" s="237" t="s">
        <v>31</v>
      </c>
      <c r="B8" s="240" t="s">
        <v>549</v>
      </c>
      <c r="C8" s="7"/>
      <c r="D8" s="8"/>
      <c r="E8" s="7"/>
      <c r="F8" s="8"/>
      <c r="G8" s="204" t="s">
        <v>395</v>
      </c>
      <c r="H8" s="205" t="s">
        <v>20</v>
      </c>
      <c r="I8" s="204" t="s">
        <v>512</v>
      </c>
      <c r="J8" s="205" t="s">
        <v>20</v>
      </c>
      <c r="K8" s="7"/>
      <c r="L8" s="8"/>
      <c r="M8" s="7"/>
      <c r="N8" s="8"/>
      <c r="O8" s="243" t="s">
        <v>31</v>
      </c>
      <c r="P8" s="246" t="s">
        <v>549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38.25" customHeight="1" x14ac:dyDescent="0.25">
      <c r="A9" s="238"/>
      <c r="B9" s="241"/>
      <c r="C9" s="7"/>
      <c r="D9" s="8"/>
      <c r="E9" s="7"/>
      <c r="F9" s="8"/>
      <c r="G9" s="7"/>
      <c r="H9" s="8"/>
      <c r="I9" s="19" t="s">
        <v>530</v>
      </c>
      <c r="J9" s="20" t="s">
        <v>18</v>
      </c>
      <c r="K9" s="7"/>
      <c r="L9" s="8"/>
      <c r="M9" s="7"/>
      <c r="N9" s="8"/>
      <c r="O9" s="244"/>
      <c r="P9" s="247"/>
      <c r="Q9" s="11"/>
      <c r="R9" s="12"/>
      <c r="S9" s="7"/>
      <c r="T9" s="8"/>
      <c r="U9" s="11"/>
      <c r="V9" s="12"/>
      <c r="W9" s="7"/>
      <c r="X9" s="8"/>
    </row>
    <row r="10" spans="1:25" s="13" customFormat="1" ht="47.25" customHeight="1" x14ac:dyDescent="0.25">
      <c r="A10" s="239"/>
      <c r="B10" s="242"/>
      <c r="C10" s="7"/>
      <c r="D10" s="8"/>
      <c r="E10" s="7"/>
      <c r="F10" s="8"/>
      <c r="G10" s="7"/>
      <c r="H10" s="8"/>
      <c r="I10" s="86" t="s">
        <v>550</v>
      </c>
      <c r="J10" s="87" t="s">
        <v>24</v>
      </c>
      <c r="K10" s="86" t="s">
        <v>551</v>
      </c>
      <c r="L10" s="87" t="s">
        <v>24</v>
      </c>
      <c r="M10" s="7"/>
      <c r="N10" s="8"/>
      <c r="O10" s="245"/>
      <c r="P10" s="248"/>
      <c r="Q10" s="7"/>
      <c r="R10" s="12"/>
      <c r="S10" s="7"/>
      <c r="T10" s="8"/>
      <c r="U10" s="7"/>
      <c r="V10" s="12"/>
      <c r="W10" s="7"/>
      <c r="X10" s="8"/>
      <c r="Y10" s="80"/>
    </row>
    <row r="11" spans="1:25" s="13" customFormat="1" ht="37.5" customHeight="1" x14ac:dyDescent="0.25">
      <c r="A11" s="237" t="s">
        <v>40</v>
      </c>
      <c r="B11" s="240" t="s">
        <v>552</v>
      </c>
      <c r="C11" s="82" t="s">
        <v>553</v>
      </c>
      <c r="D11" s="81" t="s">
        <v>24</v>
      </c>
      <c r="E11" s="82" t="s">
        <v>554</v>
      </c>
      <c r="F11" s="81" t="s">
        <v>24</v>
      </c>
      <c r="G11" s="204" t="s">
        <v>520</v>
      </c>
      <c r="H11" s="205" t="s">
        <v>24</v>
      </c>
      <c r="I11" s="82" t="s">
        <v>555</v>
      </c>
      <c r="J11" s="81" t="s">
        <v>20</v>
      </c>
      <c r="K11" s="7"/>
      <c r="L11" s="8"/>
      <c r="M11" s="7"/>
      <c r="N11" s="8"/>
      <c r="O11" s="243" t="s">
        <v>40</v>
      </c>
      <c r="P11" s="246" t="s">
        <v>552</v>
      </c>
      <c r="Q11" s="11"/>
      <c r="R11" s="12"/>
      <c r="S11" s="11"/>
      <c r="T11" s="12"/>
      <c r="U11" s="11"/>
      <c r="V11" s="12"/>
      <c r="W11" s="11"/>
      <c r="X11" s="12"/>
      <c r="Y11" s="80"/>
    </row>
    <row r="12" spans="1:25" s="13" customFormat="1" ht="36.75" customHeight="1" x14ac:dyDescent="0.25">
      <c r="A12" s="239"/>
      <c r="B12" s="242"/>
      <c r="C12" s="7"/>
      <c r="D12" s="8"/>
      <c r="E12" s="22" t="s">
        <v>528</v>
      </c>
      <c r="F12" s="22" t="s">
        <v>20</v>
      </c>
      <c r="G12" s="7"/>
      <c r="H12" s="8"/>
      <c r="I12" s="22" t="s">
        <v>488</v>
      </c>
      <c r="J12" s="22" t="s">
        <v>18</v>
      </c>
      <c r="K12" s="7"/>
      <c r="L12" s="8"/>
      <c r="M12" s="7"/>
      <c r="N12" s="8"/>
      <c r="O12" s="245"/>
      <c r="P12" s="248"/>
      <c r="Q12" s="225" t="s">
        <v>556</v>
      </c>
      <c r="R12" s="226" t="s">
        <v>52</v>
      </c>
      <c r="S12" s="225" t="s">
        <v>518</v>
      </c>
      <c r="T12" s="226" t="s">
        <v>52</v>
      </c>
      <c r="U12" s="7"/>
      <c r="V12" s="8"/>
      <c r="W12" s="7"/>
      <c r="X12" s="8"/>
    </row>
    <row r="13" spans="1:25" s="13" customFormat="1" ht="40.5" customHeight="1" x14ac:dyDescent="0.25">
      <c r="A13" s="237" t="s">
        <v>53</v>
      </c>
      <c r="B13" s="240" t="s">
        <v>557</v>
      </c>
      <c r="C13" s="7"/>
      <c r="D13" s="8"/>
      <c r="E13" s="82" t="s">
        <v>558</v>
      </c>
      <c r="F13" s="81" t="s">
        <v>24</v>
      </c>
      <c r="G13" s="204" t="s">
        <v>529</v>
      </c>
      <c r="H13" s="205" t="s">
        <v>18</v>
      </c>
      <c r="I13" s="204" t="s">
        <v>379</v>
      </c>
      <c r="J13" s="205" t="s">
        <v>18</v>
      </c>
      <c r="K13" s="7"/>
      <c r="L13" s="8"/>
      <c r="M13" s="7"/>
      <c r="N13" s="8"/>
      <c r="O13" s="243" t="s">
        <v>53</v>
      </c>
      <c r="P13" s="246" t="s">
        <v>557</v>
      </c>
      <c r="Q13" s="11"/>
      <c r="R13" s="12"/>
      <c r="S13" s="7"/>
      <c r="T13" s="8"/>
      <c r="U13" s="11"/>
      <c r="V13" s="12"/>
      <c r="W13" s="11"/>
      <c r="X13" s="12"/>
    </row>
    <row r="14" spans="1:25" s="13" customFormat="1" ht="45" customHeight="1" x14ac:dyDescent="0.25">
      <c r="A14" s="239"/>
      <c r="B14" s="242"/>
      <c r="C14" s="204" t="s">
        <v>496</v>
      </c>
      <c r="D14" s="205" t="s">
        <v>20</v>
      </c>
      <c r="E14" s="204" t="s">
        <v>519</v>
      </c>
      <c r="F14" s="205" t="s">
        <v>20</v>
      </c>
      <c r="G14" s="7"/>
      <c r="H14" s="8"/>
      <c r="I14" s="86" t="s">
        <v>559</v>
      </c>
      <c r="J14" s="87" t="s">
        <v>20</v>
      </c>
      <c r="K14" s="11"/>
      <c r="L14" s="12"/>
      <c r="M14" s="7"/>
      <c r="N14" s="8"/>
      <c r="O14" s="245"/>
      <c r="P14" s="248"/>
      <c r="Q14" s="7"/>
      <c r="R14" s="8"/>
      <c r="S14" s="7"/>
      <c r="T14" s="8"/>
      <c r="U14" s="11"/>
      <c r="V14" s="12"/>
      <c r="W14" s="7"/>
      <c r="X14" s="8"/>
    </row>
    <row r="15" spans="1:25" s="13" customFormat="1" ht="37.5" customHeight="1" x14ac:dyDescent="0.25">
      <c r="A15" s="17" t="s">
        <v>59</v>
      </c>
      <c r="B15" s="189" t="s">
        <v>560</v>
      </c>
      <c r="C15" s="86" t="s">
        <v>103</v>
      </c>
      <c r="D15" s="87" t="s">
        <v>18</v>
      </c>
      <c r="E15" s="207"/>
      <c r="F15" s="8"/>
      <c r="G15" s="7"/>
      <c r="H15" s="8"/>
      <c r="I15" s="7"/>
      <c r="J15" s="8"/>
      <c r="K15" s="7"/>
      <c r="L15" s="8"/>
      <c r="M15" s="7"/>
      <c r="N15" s="8"/>
      <c r="O15" s="25" t="s">
        <v>59</v>
      </c>
      <c r="P15" s="10" t="s">
        <v>560</v>
      </c>
      <c r="Q15" s="11"/>
      <c r="R15" s="12"/>
      <c r="S15" s="11"/>
      <c r="T15" s="12"/>
      <c r="U15" s="11"/>
      <c r="V15" s="12"/>
      <c r="W15" s="11"/>
      <c r="X15" s="12"/>
    </row>
    <row r="16" spans="1:25" ht="24.75" customHeight="1" x14ac:dyDescent="0.25">
      <c r="A16" s="249" t="s">
        <v>3</v>
      </c>
      <c r="B16" s="250"/>
      <c r="C16" s="191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249" t="s">
        <v>3</v>
      </c>
      <c r="P16" s="25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237" t="s">
        <v>15</v>
      </c>
      <c r="B17" s="240" t="s">
        <v>561</v>
      </c>
      <c r="C17" s="204" t="s">
        <v>418</v>
      </c>
      <c r="D17" s="205" t="s">
        <v>24</v>
      </c>
      <c r="E17" s="204" t="s">
        <v>522</v>
      </c>
      <c r="F17" s="205" t="s">
        <v>24</v>
      </c>
      <c r="G17" s="7"/>
      <c r="H17" s="8"/>
      <c r="I17" s="204" t="s">
        <v>419</v>
      </c>
      <c r="J17" s="205" t="s">
        <v>18</v>
      </c>
      <c r="K17" s="204" t="s">
        <v>516</v>
      </c>
      <c r="L17" s="205" t="s">
        <v>18</v>
      </c>
      <c r="M17" s="7"/>
      <c r="N17" s="8"/>
      <c r="O17" s="243" t="s">
        <v>15</v>
      </c>
      <c r="P17" s="246" t="s">
        <v>561</v>
      </c>
      <c r="Q17" s="8"/>
      <c r="R17" s="8"/>
      <c r="S17" s="11"/>
      <c r="T17" s="12"/>
      <c r="U17" s="11"/>
      <c r="V17" s="12"/>
      <c r="W17" s="11"/>
      <c r="X17" s="11"/>
    </row>
    <row r="18" spans="1:33" s="13" customFormat="1" ht="46.5" customHeight="1" x14ac:dyDescent="0.25">
      <c r="A18" s="239"/>
      <c r="B18" s="242"/>
      <c r="C18" s="7"/>
      <c r="D18" s="8"/>
      <c r="E18" s="7"/>
      <c r="F18" s="8"/>
      <c r="H18" s="8"/>
      <c r="I18" s="22" t="s">
        <v>526</v>
      </c>
      <c r="J18" s="23" t="s">
        <v>20</v>
      </c>
      <c r="L18" s="8"/>
      <c r="M18" s="7"/>
      <c r="N18" s="8"/>
      <c r="O18" s="245"/>
      <c r="P18" s="248"/>
      <c r="Q18" s="7"/>
      <c r="R18" s="8"/>
      <c r="S18" s="11"/>
      <c r="T18" s="12"/>
      <c r="U18" s="225" t="s">
        <v>531</v>
      </c>
      <c r="V18" s="226" t="s">
        <v>52</v>
      </c>
      <c r="W18" s="225" t="s">
        <v>521</v>
      </c>
      <c r="X18" s="226" t="s">
        <v>52</v>
      </c>
    </row>
    <row r="19" spans="1:33" s="13" customFormat="1" ht="46.5" customHeight="1" x14ac:dyDescent="0.25">
      <c r="A19" s="237" t="s">
        <v>26</v>
      </c>
      <c r="B19" s="240" t="s">
        <v>562</v>
      </c>
      <c r="C19" s="7"/>
      <c r="D19" s="8"/>
      <c r="E19" s="7"/>
      <c r="F19" s="8"/>
      <c r="G19" s="7"/>
      <c r="H19" s="8"/>
      <c r="I19" s="82" t="s">
        <v>563</v>
      </c>
      <c r="J19" s="81" t="s">
        <v>20</v>
      </c>
      <c r="K19" s="42" t="s">
        <v>564</v>
      </c>
      <c r="L19" s="37" t="s">
        <v>20</v>
      </c>
      <c r="M19" s="7"/>
      <c r="N19" s="8"/>
      <c r="O19" s="243" t="s">
        <v>26</v>
      </c>
      <c r="P19" s="246" t="s">
        <v>562</v>
      </c>
      <c r="Q19" s="7"/>
      <c r="R19" s="8"/>
      <c r="S19" s="11"/>
      <c r="T19" s="12"/>
      <c r="U19" s="11"/>
      <c r="V19" s="12"/>
      <c r="W19" s="138"/>
      <c r="X19" s="139"/>
    </row>
    <row r="20" spans="1:33" s="13" customFormat="1" ht="40.5" customHeight="1" x14ac:dyDescent="0.25">
      <c r="A20" s="239"/>
      <c r="B20" s="242"/>
      <c r="C20" s="7"/>
      <c r="D20" s="8"/>
      <c r="E20" s="86" t="s">
        <v>565</v>
      </c>
      <c r="F20" s="87" t="s">
        <v>20</v>
      </c>
      <c r="G20" s="7"/>
      <c r="H20" s="8"/>
      <c r="I20" s="22" t="s">
        <v>566</v>
      </c>
      <c r="J20" s="23" t="s">
        <v>24</v>
      </c>
      <c r="K20" s="22" t="s">
        <v>464</v>
      </c>
      <c r="L20" s="22" t="s">
        <v>18</v>
      </c>
      <c r="N20" s="8"/>
      <c r="O20" s="245"/>
      <c r="P20" s="248"/>
      <c r="Q20" s="7"/>
      <c r="R20" s="8"/>
      <c r="S20" s="7"/>
      <c r="T20" s="8"/>
      <c r="U20" s="7"/>
      <c r="V20" s="8"/>
      <c r="W20" s="7"/>
      <c r="X20" s="8"/>
    </row>
    <row r="21" spans="1:33" s="13" customFormat="1" ht="52.5" customHeight="1" x14ac:dyDescent="0.25">
      <c r="A21" s="237" t="s">
        <v>31</v>
      </c>
      <c r="B21" s="240" t="s">
        <v>567</v>
      </c>
      <c r="C21" s="7"/>
      <c r="D21" s="8"/>
      <c r="E21" s="7"/>
      <c r="F21" s="8"/>
      <c r="G21" s="7"/>
      <c r="H21" s="8"/>
      <c r="I21" s="204" t="s">
        <v>532</v>
      </c>
      <c r="J21" s="205" t="s">
        <v>24</v>
      </c>
      <c r="K21" s="204" t="s">
        <v>533</v>
      </c>
      <c r="L21" s="205" t="s">
        <v>24</v>
      </c>
      <c r="M21" s="7"/>
      <c r="N21" s="8"/>
      <c r="O21" s="243" t="s">
        <v>31</v>
      </c>
      <c r="P21" s="246" t="s">
        <v>567</v>
      </c>
      <c r="Q21" s="225" t="s">
        <v>568</v>
      </c>
      <c r="R21" s="226" t="s">
        <v>52</v>
      </c>
      <c r="S21" s="225" t="s">
        <v>534</v>
      </c>
      <c r="T21" s="226" t="s">
        <v>52</v>
      </c>
      <c r="U21" s="7"/>
      <c r="V21" s="12"/>
      <c r="W21" s="11"/>
      <c r="X21" s="12"/>
    </row>
    <row r="22" spans="1:33" s="13" customFormat="1" ht="47.25" customHeight="1" x14ac:dyDescent="0.25">
      <c r="A22" s="239"/>
      <c r="B22" s="242"/>
      <c r="C22" s="7"/>
      <c r="D22" s="8"/>
      <c r="E22" s="22" t="s">
        <v>513</v>
      </c>
      <c r="F22" s="23" t="s">
        <v>24</v>
      </c>
      <c r="G22" s="22" t="s">
        <v>523</v>
      </c>
      <c r="H22" s="23" t="s">
        <v>18</v>
      </c>
      <c r="I22" s="22" t="s">
        <v>530</v>
      </c>
      <c r="J22" s="23" t="s">
        <v>18</v>
      </c>
      <c r="K22" s="225" t="s">
        <v>527</v>
      </c>
      <c r="L22" s="226" t="s">
        <v>52</v>
      </c>
      <c r="M22" s="7"/>
      <c r="N22" s="8"/>
      <c r="O22" s="245"/>
      <c r="P22" s="248"/>
      <c r="Q22" s="7"/>
      <c r="R22" s="8"/>
      <c r="S22" s="7"/>
      <c r="T22" s="8"/>
      <c r="U22" s="182"/>
      <c r="V22" s="12"/>
      <c r="W22" s="182"/>
      <c r="X22" s="12"/>
    </row>
    <row r="23" spans="1:33" s="13" customFormat="1" ht="50.25" customHeight="1" x14ac:dyDescent="0.25">
      <c r="A23" s="237" t="s">
        <v>40</v>
      </c>
      <c r="B23" s="240" t="s">
        <v>569</v>
      </c>
      <c r="C23" s="204" t="s">
        <v>391</v>
      </c>
      <c r="D23" s="205" t="s">
        <v>18</v>
      </c>
      <c r="E23" s="204" t="s">
        <v>570</v>
      </c>
      <c r="F23" s="205" t="s">
        <v>18</v>
      </c>
      <c r="G23" s="7"/>
      <c r="H23" s="8"/>
      <c r="I23" s="7"/>
      <c r="J23" s="8"/>
      <c r="K23" s="7"/>
      <c r="L23" s="8"/>
      <c r="M23" s="106"/>
      <c r="N23" s="8"/>
      <c r="O23" s="243" t="s">
        <v>40</v>
      </c>
      <c r="P23" s="246" t="s">
        <v>569</v>
      </c>
      <c r="Q23" s="207"/>
      <c r="R23" s="207"/>
      <c r="S23" s="21"/>
      <c r="T23" s="12"/>
      <c r="U23" s="7"/>
      <c r="V23" s="12"/>
      <c r="W23" s="7"/>
      <c r="X23" s="8"/>
    </row>
    <row r="24" spans="1:33" s="13" customFormat="1" ht="42" customHeight="1" x14ac:dyDescent="0.25">
      <c r="A24" s="239"/>
      <c r="B24" s="242"/>
      <c r="C24" s="22" t="s">
        <v>509</v>
      </c>
      <c r="D24" s="23" t="s">
        <v>20</v>
      </c>
      <c r="E24" s="7"/>
      <c r="F24" s="8"/>
      <c r="G24" s="22" t="s">
        <v>517</v>
      </c>
      <c r="H24" s="23" t="s">
        <v>24</v>
      </c>
      <c r="I24" s="22" t="s">
        <v>443</v>
      </c>
      <c r="J24" s="23" t="s">
        <v>24</v>
      </c>
      <c r="K24" s="225" t="s">
        <v>524</v>
      </c>
      <c r="L24" s="226" t="s">
        <v>52</v>
      </c>
      <c r="M24" s="7"/>
      <c r="N24" s="8"/>
      <c r="O24" s="245"/>
      <c r="P24" s="248"/>
      <c r="Q24" s="7"/>
      <c r="R24" s="8"/>
      <c r="S24" s="11"/>
      <c r="T24" s="12"/>
      <c r="U24" s="182"/>
      <c r="V24" s="12"/>
      <c r="W24" s="7"/>
      <c r="X24" s="8"/>
    </row>
    <row r="25" spans="1:33" s="13" customFormat="1" ht="44.25" customHeight="1" x14ac:dyDescent="0.25">
      <c r="A25" s="237" t="s">
        <v>53</v>
      </c>
      <c r="B25" s="240" t="s">
        <v>571</v>
      </c>
      <c r="C25" s="7"/>
      <c r="D25" s="12"/>
      <c r="E25" s="82" t="s">
        <v>572</v>
      </c>
      <c r="F25" s="81" t="s">
        <v>24</v>
      </c>
      <c r="G25" s="7"/>
      <c r="H25" s="8"/>
      <c r="I25" s="86" t="s">
        <v>573</v>
      </c>
      <c r="J25" s="87" t="s">
        <v>24</v>
      </c>
      <c r="K25" s="318" t="s">
        <v>536</v>
      </c>
      <c r="L25" s="319" t="s">
        <v>24</v>
      </c>
      <c r="M25" s="7" t="s">
        <v>94</v>
      </c>
      <c r="N25" s="8"/>
      <c r="O25" s="243" t="s">
        <v>53</v>
      </c>
      <c r="P25" s="246" t="s">
        <v>571</v>
      </c>
      <c r="Q25" s="206"/>
      <c r="R25" s="207"/>
      <c r="S25" s="207"/>
      <c r="T25" s="207"/>
      <c r="U25" s="11"/>
      <c r="V25" s="12"/>
      <c r="W25" s="11"/>
      <c r="X25" s="12"/>
    </row>
    <row r="26" spans="1:33" s="13" customFormat="1" ht="43.5" customHeight="1" x14ac:dyDescent="0.25">
      <c r="A26" s="239"/>
      <c r="B26" s="242"/>
      <c r="C26" s="19" t="s">
        <v>507</v>
      </c>
      <c r="D26" s="20" t="s">
        <v>20</v>
      </c>
      <c r="E26" s="204" t="s">
        <v>403</v>
      </c>
      <c r="F26" s="205" t="s">
        <v>20</v>
      </c>
      <c r="G26" s="7"/>
      <c r="H26" s="8"/>
      <c r="I26" s="204" t="s">
        <v>514</v>
      </c>
      <c r="J26" s="205" t="s">
        <v>18</v>
      </c>
      <c r="K26" s="7"/>
      <c r="L26" s="8"/>
      <c r="M26" s="7"/>
      <c r="N26" s="8"/>
      <c r="O26" s="245"/>
      <c r="P26" s="248"/>
      <c r="Q26" s="7"/>
      <c r="R26" s="8"/>
      <c r="S26" s="7"/>
      <c r="T26" s="8"/>
      <c r="U26" s="7"/>
      <c r="V26" s="12"/>
      <c r="W26" s="7"/>
      <c r="X26" s="8"/>
    </row>
    <row r="27" spans="1:33" s="13" customFormat="1" ht="40.5" customHeight="1" x14ac:dyDescent="0.25">
      <c r="A27" s="6" t="s">
        <v>59</v>
      </c>
      <c r="B27" s="40" t="s">
        <v>574</v>
      </c>
      <c r="C27" s="86" t="s">
        <v>103</v>
      </c>
      <c r="D27" s="87" t="s">
        <v>18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59</v>
      </c>
      <c r="P27" s="10" t="s">
        <v>574</v>
      </c>
      <c r="Q27" s="11"/>
      <c r="R27" s="12"/>
      <c r="S27" s="21"/>
      <c r="T27" s="12"/>
      <c r="U27" s="138"/>
      <c r="V27" s="12"/>
      <c r="W27" s="11"/>
      <c r="X27" s="12"/>
    </row>
    <row r="28" spans="1:33" ht="24.95" customHeight="1" x14ac:dyDescent="0.25">
      <c r="A28" s="249" t="s">
        <v>3</v>
      </c>
      <c r="B28" s="250"/>
      <c r="C28" s="4" t="s">
        <v>11</v>
      </c>
      <c r="D28" s="4" t="s">
        <v>5</v>
      </c>
      <c r="E28" s="4" t="s">
        <v>12</v>
      </c>
      <c r="F28" s="4" t="s">
        <v>5</v>
      </c>
      <c r="G28" s="4" t="s">
        <v>13</v>
      </c>
      <c r="H28" s="4" t="s">
        <v>5</v>
      </c>
      <c r="I28" s="4" t="s">
        <v>104</v>
      </c>
      <c r="J28" s="4" t="s">
        <v>5</v>
      </c>
      <c r="K28" s="5" t="s">
        <v>9</v>
      </c>
      <c r="L28" s="2" t="s">
        <v>5</v>
      </c>
      <c r="M28" s="5" t="s">
        <v>10</v>
      </c>
      <c r="N28" s="2" t="s">
        <v>5</v>
      </c>
      <c r="O28" s="249" t="s">
        <v>3</v>
      </c>
      <c r="P28" s="250"/>
      <c r="Q28" s="3" t="s">
        <v>11</v>
      </c>
      <c r="R28" s="4" t="s">
        <v>5</v>
      </c>
      <c r="S28" s="4" t="s">
        <v>12</v>
      </c>
      <c r="T28" s="4" t="s">
        <v>5</v>
      </c>
      <c r="U28" s="4" t="s">
        <v>13</v>
      </c>
      <c r="V28" s="4" t="s">
        <v>5</v>
      </c>
      <c r="W28" s="4" t="s">
        <v>14</v>
      </c>
      <c r="X28" s="4" t="s">
        <v>5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9.75" customHeight="1" x14ac:dyDescent="0.25">
      <c r="A29" s="251" t="s">
        <v>15</v>
      </c>
      <c r="B29" s="240" t="s">
        <v>575</v>
      </c>
      <c r="C29" s="11"/>
      <c r="D29" s="12"/>
      <c r="E29" s="11"/>
      <c r="F29" s="12"/>
      <c r="G29" s="82" t="s">
        <v>539</v>
      </c>
      <c r="H29" s="81" t="s">
        <v>20</v>
      </c>
      <c r="I29" s="82" t="s">
        <v>540</v>
      </c>
      <c r="J29" s="81" t="s">
        <v>20</v>
      </c>
      <c r="K29" s="7"/>
      <c r="L29" s="8"/>
      <c r="M29" s="7"/>
      <c r="N29" s="8"/>
      <c r="O29" s="243" t="s">
        <v>15</v>
      </c>
      <c r="P29" s="246" t="s">
        <v>575</v>
      </c>
      <c r="Q29" s="11"/>
      <c r="R29" s="12"/>
      <c r="S29" s="11"/>
      <c r="T29" s="12"/>
      <c r="U29" s="7"/>
      <c r="V29" s="8"/>
      <c r="W29" s="225" t="s">
        <v>541</v>
      </c>
      <c r="X29" s="226" t="s">
        <v>52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8.25" customHeight="1" x14ac:dyDescent="0.25">
      <c r="A30" s="252"/>
      <c r="B30" s="242"/>
      <c r="C30" s="7"/>
      <c r="D30" s="8"/>
      <c r="E30" s="7"/>
      <c r="F30" s="7"/>
      <c r="G30" s="22" t="s">
        <v>566</v>
      </c>
      <c r="H30" s="23" t="s">
        <v>24</v>
      </c>
      <c r="I30" s="7"/>
      <c r="J30" s="8"/>
      <c r="K30" s="7"/>
      <c r="L30" s="8"/>
      <c r="M30" s="7"/>
      <c r="N30" s="7"/>
      <c r="O30" s="245"/>
      <c r="P30" s="248"/>
      <c r="Q30" s="7"/>
      <c r="R30" s="12"/>
      <c r="S30" s="7"/>
      <c r="T30" s="12"/>
      <c r="U30" s="7"/>
      <c r="V30" s="8"/>
      <c r="W30" s="225" t="s">
        <v>542</v>
      </c>
      <c r="X30" s="226" t="s">
        <v>24</v>
      </c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5.25" customHeight="1" x14ac:dyDescent="0.25">
      <c r="A31" s="251" t="s">
        <v>26</v>
      </c>
      <c r="B31" s="240" t="s">
        <v>576</v>
      </c>
      <c r="C31" s="204" t="s">
        <v>487</v>
      </c>
      <c r="D31" s="205" t="s">
        <v>24</v>
      </c>
      <c r="E31" s="82" t="s">
        <v>544</v>
      </c>
      <c r="F31" s="81" t="s">
        <v>24</v>
      </c>
      <c r="G31" s="7"/>
      <c r="H31" s="8"/>
      <c r="I31" s="82" t="s">
        <v>577</v>
      </c>
      <c r="J31" s="81" t="s">
        <v>20</v>
      </c>
      <c r="K31" s="110"/>
      <c r="L31" s="8"/>
      <c r="M31" s="7"/>
      <c r="N31" s="8"/>
      <c r="O31" s="243" t="s">
        <v>26</v>
      </c>
      <c r="P31" s="246" t="s">
        <v>576</v>
      </c>
      <c r="Q31" s="225" t="s">
        <v>545</v>
      </c>
      <c r="R31" s="226" t="s">
        <v>52</v>
      </c>
      <c r="S31" s="225" t="s">
        <v>578</v>
      </c>
      <c r="T31" s="226" t="s">
        <v>52</v>
      </c>
      <c r="U31" s="71"/>
      <c r="V31" s="171"/>
      <c r="W31" s="130"/>
      <c r="X31" s="172"/>
      <c r="Y31" s="80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37.5" customHeight="1" x14ac:dyDescent="0.25">
      <c r="A32" s="252"/>
      <c r="B32" s="242"/>
      <c r="C32" s="7"/>
      <c r="D32" s="8"/>
      <c r="E32" s="7"/>
      <c r="F32" s="8"/>
      <c r="G32" s="204" t="s">
        <v>529</v>
      </c>
      <c r="H32" s="205" t="s">
        <v>18</v>
      </c>
      <c r="I32" s="204" t="s">
        <v>379</v>
      </c>
      <c r="J32" s="205" t="s">
        <v>18</v>
      </c>
      <c r="K32" s="7"/>
      <c r="L32" s="8"/>
      <c r="M32" s="7"/>
      <c r="N32" s="8"/>
      <c r="O32" s="244"/>
      <c r="P32" s="248"/>
      <c r="Q32" s="7"/>
      <c r="R32" s="8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42" customHeight="1" x14ac:dyDescent="0.25">
      <c r="A33" s="251" t="s">
        <v>31</v>
      </c>
      <c r="B33" s="240" t="s">
        <v>579</v>
      </c>
      <c r="C33" s="7"/>
      <c r="D33" s="8"/>
      <c r="E33" s="7"/>
      <c r="F33" s="8"/>
      <c r="G33" s="204" t="s">
        <v>395</v>
      </c>
      <c r="H33" s="205" t="s">
        <v>20</v>
      </c>
      <c r="I33" s="228" t="s">
        <v>512</v>
      </c>
      <c r="J33" s="229" t="s">
        <v>20</v>
      </c>
      <c r="K33" s="7"/>
      <c r="L33" s="8"/>
      <c r="M33" s="207"/>
      <c r="N33" s="207"/>
      <c r="O33" s="243" t="s">
        <v>31</v>
      </c>
      <c r="P33" s="246" t="s">
        <v>579</v>
      </c>
      <c r="Q33" s="73"/>
      <c r="R33" s="70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36.75" customHeight="1" x14ac:dyDescent="0.25">
      <c r="A34" s="252"/>
      <c r="B34" s="242"/>
      <c r="C34" s="7"/>
      <c r="D34" s="8"/>
      <c r="E34" s="22" t="s">
        <v>525</v>
      </c>
      <c r="F34" s="22" t="s">
        <v>24</v>
      </c>
      <c r="G34" s="22" t="s">
        <v>488</v>
      </c>
      <c r="H34" s="22" t="s">
        <v>18</v>
      </c>
      <c r="I34" s="22" t="s">
        <v>530</v>
      </c>
      <c r="J34" s="22" t="s">
        <v>18</v>
      </c>
      <c r="K34" s="22" t="s">
        <v>580</v>
      </c>
      <c r="L34" s="22" t="s">
        <v>24</v>
      </c>
      <c r="M34" s="7"/>
      <c r="N34" s="7"/>
      <c r="O34" s="244"/>
      <c r="P34" s="248"/>
      <c r="Q34" s="11"/>
      <c r="R34" s="136"/>
      <c r="S34" s="7"/>
      <c r="T34" s="8"/>
      <c r="U34" s="7"/>
      <c r="V34" s="8"/>
      <c r="W34" s="7"/>
      <c r="X34" s="8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37" t="s">
        <v>40</v>
      </c>
      <c r="B35" s="240" t="s">
        <v>581</v>
      </c>
      <c r="C35" s="82" t="s">
        <v>553</v>
      </c>
      <c r="D35" s="81" t="s">
        <v>24</v>
      </c>
      <c r="E35" s="82" t="s">
        <v>554</v>
      </c>
      <c r="F35" s="81" t="s">
        <v>24</v>
      </c>
      <c r="G35" s="204" t="s">
        <v>520</v>
      </c>
      <c r="H35" s="205" t="s">
        <v>24</v>
      </c>
      <c r="I35" s="82" t="s">
        <v>555</v>
      </c>
      <c r="J35" s="81" t="s">
        <v>20</v>
      </c>
      <c r="K35" s="204" t="s">
        <v>582</v>
      </c>
      <c r="L35" s="205" t="s">
        <v>20</v>
      </c>
      <c r="M35" s="7"/>
      <c r="N35" s="8"/>
      <c r="O35" s="243" t="s">
        <v>40</v>
      </c>
      <c r="P35" s="246" t="s">
        <v>581</v>
      </c>
      <c r="Q35" s="225" t="s">
        <v>556</v>
      </c>
      <c r="R35" s="226" t="s">
        <v>52</v>
      </c>
      <c r="S35" s="225" t="s">
        <v>518</v>
      </c>
      <c r="T35" s="226" t="s">
        <v>52</v>
      </c>
      <c r="U35" s="71"/>
      <c r="V35" s="72"/>
      <c r="W35" s="11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74" customFormat="1" ht="40.5" customHeight="1" x14ac:dyDescent="0.25">
      <c r="A36" s="238"/>
      <c r="B36" s="242"/>
      <c r="C36" s="11"/>
      <c r="D36" s="12"/>
      <c r="E36" s="22" t="s">
        <v>528</v>
      </c>
      <c r="F36" s="22" t="s">
        <v>20</v>
      </c>
      <c r="G36" s="11"/>
      <c r="H36" s="12"/>
      <c r="I36" s="86" t="s">
        <v>583</v>
      </c>
      <c r="J36" s="87" t="s">
        <v>18</v>
      </c>
      <c r="K36" s="7"/>
      <c r="L36" s="8"/>
      <c r="M36" s="7"/>
      <c r="N36" s="8"/>
      <c r="O36" s="245"/>
      <c r="P36" s="248"/>
      <c r="Q36" s="11"/>
      <c r="R36" s="12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3" customFormat="1" ht="36.75" customHeight="1" x14ac:dyDescent="0.25">
      <c r="A37" s="237" t="s">
        <v>53</v>
      </c>
      <c r="B37" s="240" t="s">
        <v>584</v>
      </c>
      <c r="C37" s="7"/>
      <c r="D37" s="8"/>
      <c r="E37" s="82" t="s">
        <v>585</v>
      </c>
      <c r="F37" s="81" t="s">
        <v>24</v>
      </c>
      <c r="G37" s="7"/>
      <c r="H37" s="8"/>
      <c r="I37" s="42" t="s">
        <v>586</v>
      </c>
      <c r="J37" s="37" t="s">
        <v>24</v>
      </c>
      <c r="K37" s="110"/>
      <c r="L37" s="8"/>
      <c r="M37" s="110"/>
      <c r="N37" s="8"/>
      <c r="O37" s="243" t="s">
        <v>53</v>
      </c>
      <c r="P37" s="246" t="s">
        <v>584</v>
      </c>
      <c r="Q37" s="14"/>
      <c r="R37" s="8"/>
      <c r="S37" s="7"/>
      <c r="T37" s="8"/>
      <c r="U37" s="11"/>
      <c r="V37" s="12"/>
      <c r="W37" s="7"/>
      <c r="X37" s="8"/>
    </row>
    <row r="38" spans="1:33" s="13" customFormat="1" ht="41.25" customHeight="1" x14ac:dyDescent="0.25">
      <c r="A38" s="239"/>
      <c r="B38" s="242"/>
      <c r="C38" s="204" t="s">
        <v>496</v>
      </c>
      <c r="D38" s="205" t="s">
        <v>20</v>
      </c>
      <c r="E38" s="204" t="s">
        <v>519</v>
      </c>
      <c r="F38" s="205" t="s">
        <v>20</v>
      </c>
      <c r="G38" s="42" t="s">
        <v>587</v>
      </c>
      <c r="H38" s="37" t="s">
        <v>20</v>
      </c>
      <c r="I38" s="228" t="s">
        <v>385</v>
      </c>
      <c r="J38" s="229" t="s">
        <v>18</v>
      </c>
      <c r="K38" s="204" t="s">
        <v>386</v>
      </c>
      <c r="L38" s="205" t="s">
        <v>18</v>
      </c>
      <c r="M38" s="227"/>
      <c r="N38" s="221"/>
      <c r="O38" s="245"/>
      <c r="P38" s="248"/>
      <c r="Q38" s="7"/>
      <c r="R38" s="8"/>
      <c r="S38" s="7"/>
      <c r="T38" s="8"/>
      <c r="U38" s="7"/>
      <c r="V38" s="8"/>
      <c r="W38" s="7"/>
      <c r="X38" s="8"/>
    </row>
    <row r="39" spans="1:33" s="13" customFormat="1" ht="40.5" customHeight="1" x14ac:dyDescent="0.25">
      <c r="A39" s="17" t="s">
        <v>59</v>
      </c>
      <c r="B39" s="40" t="s">
        <v>588</v>
      </c>
      <c r="C39" s="86" t="s">
        <v>103</v>
      </c>
      <c r="D39" s="87" t="s">
        <v>18</v>
      </c>
      <c r="E39" s="7"/>
      <c r="F39" s="8"/>
      <c r="G39" s="7"/>
      <c r="H39" s="8"/>
      <c r="I39" s="8" t="s">
        <v>118</v>
      </c>
      <c r="J39" s="8"/>
      <c r="K39" s="8"/>
      <c r="L39" s="24"/>
      <c r="M39" s="8"/>
      <c r="N39" s="24"/>
      <c r="O39" s="114" t="s">
        <v>59</v>
      </c>
      <c r="P39" s="10" t="s">
        <v>588</v>
      </c>
      <c r="Q39" s="11"/>
      <c r="R39" s="12"/>
      <c r="S39" s="14"/>
      <c r="T39" s="8"/>
      <c r="U39" s="24"/>
      <c r="V39" s="8"/>
      <c r="W39" s="11"/>
      <c r="X39" s="8"/>
    </row>
    <row r="40" spans="1:33" ht="24.95" customHeight="1" x14ac:dyDescent="0.25">
      <c r="A40" s="249" t="s">
        <v>3</v>
      </c>
      <c r="B40" s="250"/>
      <c r="C40" s="4" t="s">
        <v>11</v>
      </c>
      <c r="D40" s="4" t="s">
        <v>5</v>
      </c>
      <c r="E40" s="4" t="s">
        <v>12</v>
      </c>
      <c r="F40" s="4" t="s">
        <v>5</v>
      </c>
      <c r="G40" s="4" t="s">
        <v>13</v>
      </c>
      <c r="H40" s="4" t="s">
        <v>5</v>
      </c>
      <c r="I40" s="4" t="s">
        <v>14</v>
      </c>
      <c r="J40" s="4" t="s">
        <v>5</v>
      </c>
      <c r="K40" s="5" t="s">
        <v>9</v>
      </c>
      <c r="L40" s="2" t="s">
        <v>5</v>
      </c>
      <c r="M40" s="5" t="s">
        <v>10</v>
      </c>
      <c r="N40" s="2" t="s">
        <v>5</v>
      </c>
      <c r="O40" s="249" t="s">
        <v>3</v>
      </c>
      <c r="P40" s="250"/>
      <c r="Q40" s="3" t="s">
        <v>11</v>
      </c>
      <c r="R40" s="4" t="s">
        <v>5</v>
      </c>
      <c r="S40" s="4" t="s">
        <v>12</v>
      </c>
      <c r="T40" s="4" t="s">
        <v>5</v>
      </c>
      <c r="U40" s="4" t="s">
        <v>13</v>
      </c>
      <c r="V40" s="4" t="s">
        <v>5</v>
      </c>
      <c r="W40" s="4" t="s">
        <v>14</v>
      </c>
      <c r="X40" s="4" t="s">
        <v>5</v>
      </c>
    </row>
    <row r="41" spans="1:33" s="13" customFormat="1" ht="44.25" customHeight="1" x14ac:dyDescent="0.25">
      <c r="A41" s="237" t="s">
        <v>15</v>
      </c>
      <c r="B41" s="240" t="s">
        <v>589</v>
      </c>
      <c r="C41" s="7"/>
      <c r="D41" s="8"/>
      <c r="E41" s="7"/>
      <c r="F41" s="8"/>
      <c r="G41" s="11"/>
      <c r="H41" s="12"/>
      <c r="I41" s="11"/>
      <c r="J41" s="12"/>
      <c r="K41" s="7"/>
      <c r="L41" s="8"/>
      <c r="M41" s="8"/>
      <c r="N41" s="8"/>
      <c r="O41" s="243" t="s">
        <v>15</v>
      </c>
      <c r="P41" s="246" t="s">
        <v>589</v>
      </c>
      <c r="Q41" s="207"/>
      <c r="R41" s="207"/>
      <c r="S41" s="11"/>
      <c r="T41" s="12"/>
      <c r="U41" s="11"/>
      <c r="V41" s="12"/>
      <c r="W41" s="11"/>
      <c r="X41" s="12"/>
    </row>
    <row r="42" spans="1:33" s="13" customFormat="1" ht="40.5" customHeight="1" x14ac:dyDescent="0.25">
      <c r="A42" s="239"/>
      <c r="B42" s="242"/>
      <c r="C42" s="204" t="s">
        <v>418</v>
      </c>
      <c r="D42" s="205" t="s">
        <v>24</v>
      </c>
      <c r="E42" s="204" t="s">
        <v>522</v>
      </c>
      <c r="F42" s="205" t="s">
        <v>24</v>
      </c>
      <c r="G42" s="7"/>
      <c r="H42" s="7"/>
      <c r="I42" s="7"/>
      <c r="J42" s="8"/>
      <c r="K42" s="7"/>
      <c r="L42" s="8"/>
      <c r="M42" s="7"/>
      <c r="N42" s="8"/>
      <c r="O42" s="245"/>
      <c r="P42" s="248"/>
      <c r="Q42" s="7"/>
      <c r="R42" s="8"/>
      <c r="S42" s="7"/>
      <c r="T42" s="8"/>
      <c r="U42" s="225" t="s">
        <v>531</v>
      </c>
      <c r="V42" s="226" t="s">
        <v>52</v>
      </c>
      <c r="W42" s="225" t="s">
        <v>521</v>
      </c>
      <c r="X42" s="226" t="s">
        <v>52</v>
      </c>
    </row>
    <row r="43" spans="1:33" s="13" customFormat="1" ht="46.5" customHeight="1" x14ac:dyDescent="0.25">
      <c r="A43" s="237" t="s">
        <v>26</v>
      </c>
      <c r="B43" s="240" t="s">
        <v>590</v>
      </c>
      <c r="C43" s="7"/>
      <c r="D43" s="8"/>
      <c r="E43" s="7"/>
      <c r="F43" s="8"/>
      <c r="G43" s="82" t="s">
        <v>591</v>
      </c>
      <c r="H43" s="81" t="s">
        <v>20</v>
      </c>
      <c r="I43" s="82" t="s">
        <v>592</v>
      </c>
      <c r="J43" s="81" t="s">
        <v>20</v>
      </c>
      <c r="K43" s="7"/>
      <c r="L43" s="8"/>
      <c r="M43" s="7"/>
      <c r="N43" s="8"/>
      <c r="O43" s="243" t="s">
        <v>26</v>
      </c>
      <c r="P43" s="246" t="s">
        <v>590</v>
      </c>
      <c r="Q43" s="14"/>
      <c r="R43" s="8"/>
      <c r="S43" s="11"/>
      <c r="T43" s="12"/>
      <c r="U43" s="207"/>
      <c r="V43" s="207"/>
      <c r="W43" s="207"/>
      <c r="X43" s="207"/>
    </row>
    <row r="44" spans="1:33" s="13" customFormat="1" ht="46.5" customHeight="1" x14ac:dyDescent="0.25">
      <c r="A44" s="238"/>
      <c r="B44" s="242"/>
      <c r="C44" s="7"/>
      <c r="D44" s="8"/>
      <c r="E44" s="19" t="s">
        <v>513</v>
      </c>
      <c r="F44" s="20" t="s">
        <v>24</v>
      </c>
      <c r="G44" s="22" t="s">
        <v>443</v>
      </c>
      <c r="H44" s="23" t="s">
        <v>24</v>
      </c>
      <c r="I44" s="22" t="s">
        <v>523</v>
      </c>
      <c r="J44" s="23" t="s">
        <v>18</v>
      </c>
      <c r="K44" s="22" t="s">
        <v>464</v>
      </c>
      <c r="L44" s="22" t="s">
        <v>18</v>
      </c>
      <c r="M44" s="7"/>
      <c r="N44" s="7"/>
      <c r="O44" s="244"/>
      <c r="P44" s="248"/>
      <c r="Q44" s="7"/>
      <c r="R44" s="8"/>
      <c r="S44" s="7"/>
      <c r="T44" s="8"/>
      <c r="U44" s="7"/>
      <c r="V44" s="8"/>
      <c r="W44" s="7"/>
      <c r="X44" s="8"/>
    </row>
    <row r="45" spans="1:33" s="13" customFormat="1" ht="52.5" customHeight="1" x14ac:dyDescent="0.25">
      <c r="A45" s="237" t="s">
        <v>31</v>
      </c>
      <c r="B45" s="240" t="s">
        <v>593</v>
      </c>
      <c r="C45" s="22" t="s">
        <v>509</v>
      </c>
      <c r="D45" s="23" t="s">
        <v>20</v>
      </c>
      <c r="E45" s="22" t="s">
        <v>526</v>
      </c>
      <c r="F45" s="23" t="s">
        <v>20</v>
      </c>
      <c r="G45" s="7"/>
      <c r="H45" s="8"/>
      <c r="I45" s="204" t="s">
        <v>532</v>
      </c>
      <c r="J45" s="205" t="s">
        <v>24</v>
      </c>
      <c r="K45" s="204" t="s">
        <v>533</v>
      </c>
      <c r="L45" s="205" t="s">
        <v>24</v>
      </c>
      <c r="M45" s="7"/>
      <c r="N45" s="8"/>
      <c r="O45" s="243" t="s">
        <v>31</v>
      </c>
      <c r="P45" s="246" t="s">
        <v>593</v>
      </c>
      <c r="Q45" s="225" t="s">
        <v>594</v>
      </c>
      <c r="R45" s="226" t="s">
        <v>52</v>
      </c>
      <c r="S45" s="225" t="s">
        <v>534</v>
      </c>
      <c r="T45" s="226" t="s">
        <v>52</v>
      </c>
      <c r="U45" s="8"/>
      <c r="V45" s="136"/>
      <c r="W45" s="11"/>
      <c r="X45" s="223"/>
    </row>
    <row r="46" spans="1:33" s="13" customFormat="1" ht="40.5" customHeight="1" x14ac:dyDescent="0.25">
      <c r="A46" s="238"/>
      <c r="B46" s="242"/>
      <c r="C46" s="7"/>
      <c r="D46" s="8"/>
      <c r="E46" s="7"/>
      <c r="F46" s="8"/>
      <c r="G46" s="7"/>
      <c r="H46" s="8"/>
      <c r="I46" s="22" t="s">
        <v>530</v>
      </c>
      <c r="J46" s="22" t="s">
        <v>18</v>
      </c>
      <c r="K46" s="225" t="s">
        <v>527</v>
      </c>
      <c r="L46" s="226" t="s">
        <v>52</v>
      </c>
      <c r="M46" s="7"/>
      <c r="N46" s="8"/>
      <c r="O46" s="244"/>
      <c r="P46" s="248"/>
      <c r="Q46" s="7"/>
      <c r="R46" s="8"/>
      <c r="S46" s="7"/>
      <c r="T46" s="8"/>
      <c r="U46" s="182"/>
      <c r="V46" s="136"/>
      <c r="W46" s="11"/>
      <c r="X46" s="223"/>
    </row>
    <row r="47" spans="1:33" s="13" customFormat="1" ht="40.5" customHeight="1" x14ac:dyDescent="0.25">
      <c r="A47" s="237" t="s">
        <v>40</v>
      </c>
      <c r="B47" s="240" t="s">
        <v>595</v>
      </c>
      <c r="C47" s="204" t="s">
        <v>507</v>
      </c>
      <c r="D47" s="205" t="s">
        <v>20</v>
      </c>
      <c r="E47" s="204" t="s">
        <v>403</v>
      </c>
      <c r="F47" s="205" t="s">
        <v>20</v>
      </c>
      <c r="G47" s="7"/>
      <c r="H47" s="7"/>
      <c r="I47" s="204" t="s">
        <v>419</v>
      </c>
      <c r="J47" s="205" t="s">
        <v>18</v>
      </c>
      <c r="K47" s="204" t="s">
        <v>516</v>
      </c>
      <c r="L47" s="205" t="s">
        <v>18</v>
      </c>
      <c r="M47" s="7"/>
      <c r="O47" s="243" t="s">
        <v>40</v>
      </c>
      <c r="P47" s="246" t="s">
        <v>595</v>
      </c>
      <c r="Q47" s="89"/>
      <c r="R47" s="8"/>
      <c r="S47" s="11"/>
      <c r="T47" s="8"/>
      <c r="U47" s="7"/>
      <c r="V47" s="161"/>
      <c r="W47" s="11"/>
      <c r="X47" s="172"/>
    </row>
    <row r="48" spans="1:33" s="13" customFormat="1" ht="40.5" customHeight="1" x14ac:dyDescent="0.25">
      <c r="A48" s="239"/>
      <c r="B48" s="242"/>
      <c r="C48" s="7"/>
      <c r="D48" s="8"/>
      <c r="E48" s="22" t="s">
        <v>535</v>
      </c>
      <c r="F48" s="23" t="s">
        <v>18</v>
      </c>
      <c r="G48" s="22" t="s">
        <v>517</v>
      </c>
      <c r="H48" s="22" t="s">
        <v>24</v>
      </c>
      <c r="I48" s="22" t="s">
        <v>566</v>
      </c>
      <c r="J48" s="22" t="s">
        <v>24</v>
      </c>
      <c r="K48" s="7"/>
      <c r="L48" s="8"/>
      <c r="M48" s="106"/>
      <c r="N48" s="8"/>
      <c r="O48" s="245"/>
      <c r="P48" s="248"/>
      <c r="Q48" s="7"/>
      <c r="R48" s="8"/>
      <c r="S48" s="7"/>
      <c r="T48" s="8"/>
      <c r="V48" s="136"/>
      <c r="W48" s="7"/>
      <c r="X48" s="8"/>
    </row>
    <row r="49" spans="1:24" s="13" customFormat="1" ht="40.5" customHeight="1" x14ac:dyDescent="0.25">
      <c r="A49" s="237" t="s">
        <v>53</v>
      </c>
      <c r="B49" s="240" t="s">
        <v>596</v>
      </c>
      <c r="C49" s="42" t="s">
        <v>597</v>
      </c>
      <c r="D49" s="37" t="s">
        <v>20</v>
      </c>
      <c r="E49" s="82" t="s">
        <v>598</v>
      </c>
      <c r="F49" s="81" t="s">
        <v>20</v>
      </c>
      <c r="H49" s="8"/>
      <c r="I49" s="22" t="s">
        <v>536</v>
      </c>
      <c r="J49" s="23" t="s">
        <v>24</v>
      </c>
      <c r="K49" s="7"/>
      <c r="L49" s="8"/>
      <c r="M49" s="7"/>
      <c r="N49" s="7"/>
      <c r="O49" s="243" t="s">
        <v>53</v>
      </c>
      <c r="P49" s="246" t="s">
        <v>596</v>
      </c>
      <c r="Q49" s="7"/>
      <c r="R49" s="8"/>
      <c r="S49" s="207"/>
      <c r="T49" s="207"/>
      <c r="U49" s="11"/>
      <c r="V49" s="136"/>
      <c r="W49" s="11"/>
      <c r="X49" s="223"/>
    </row>
    <row r="50" spans="1:24" s="13" customFormat="1" ht="45" customHeight="1" x14ac:dyDescent="0.25">
      <c r="A50" s="239"/>
      <c r="B50" s="242"/>
      <c r="C50" s="7"/>
      <c r="D50" s="8"/>
      <c r="E50" s="7"/>
      <c r="F50" s="8"/>
      <c r="G50" s="204" t="s">
        <v>514</v>
      </c>
      <c r="H50" s="205" t="s">
        <v>18</v>
      </c>
      <c r="I50" s="204" t="s">
        <v>391</v>
      </c>
      <c r="J50" s="205" t="s">
        <v>18</v>
      </c>
      <c r="K50" s="7"/>
      <c r="L50" s="8"/>
      <c r="M50" s="7"/>
      <c r="N50" s="8"/>
      <c r="O50" s="245"/>
      <c r="P50" s="248"/>
      <c r="Q50" s="11"/>
      <c r="R50" s="12"/>
      <c r="S50" s="11"/>
      <c r="T50" s="12"/>
      <c r="U50" s="135"/>
      <c r="V50" s="152"/>
      <c r="W50" s="7"/>
      <c r="X50" s="8"/>
    </row>
    <row r="51" spans="1:24" s="13" customFormat="1" ht="42.75" customHeight="1" x14ac:dyDescent="0.25">
      <c r="A51" s="17" t="s">
        <v>59</v>
      </c>
      <c r="B51" s="116" t="s">
        <v>599</v>
      </c>
      <c r="C51" s="7"/>
      <c r="D51" s="8"/>
      <c r="E51" s="7"/>
      <c r="F51" s="8"/>
      <c r="G51" s="91"/>
      <c r="H51" s="8"/>
      <c r="I51" s="7"/>
      <c r="J51" s="8"/>
      <c r="K51" s="7"/>
      <c r="L51" s="8"/>
      <c r="M51" s="11"/>
      <c r="N51" s="8"/>
      <c r="O51" s="114" t="s">
        <v>59</v>
      </c>
      <c r="P51" s="10" t="s">
        <v>599</v>
      </c>
      <c r="Q51" s="7"/>
      <c r="R51" s="8"/>
      <c r="S51" s="11"/>
      <c r="T51" s="8"/>
      <c r="U51" s="140"/>
      <c r="V51" s="222"/>
      <c r="W51" s="7"/>
      <c r="X51" s="172"/>
    </row>
    <row r="52" spans="1:24" ht="29.25" customHeight="1" x14ac:dyDescent="0.25">
      <c r="E52" t="s">
        <v>94</v>
      </c>
      <c r="I52" s="29" t="s">
        <v>137</v>
      </c>
      <c r="J52" s="30"/>
      <c r="K52" s="31">
        <f>2*(COUNTIF($C$4:$J$15,"TRANG")+COUNTIF($Q$4:$X$15,"TRANG")-COUNTIF(G15:J15,"TRANG"))</f>
        <v>16</v>
      </c>
      <c r="L52" s="31">
        <f>2*(COUNTIF($M$4:$N$15,"TRANG")+COUNTIF(K4:L15,"TRANG"))</f>
        <v>2</v>
      </c>
      <c r="M52" s="31">
        <f>2*(COUNTIF($C$4:$J$15,"TRANG")+COUNTIF($Q$4:$X$15,"TRANG")-COUNTIF(I15:L15,"TRANG"))</f>
        <v>16</v>
      </c>
      <c r="N52" s="31">
        <f>2*(COUNTIF($M$4:$N$15,"TRANG")+COUNTIF(K4:L15,"TRANG"))</f>
        <v>2</v>
      </c>
      <c r="O52" s="232">
        <f>SUM(M52:N52)</f>
        <v>18</v>
      </c>
      <c r="P52" s="232"/>
      <c r="Q52" s="85" t="s">
        <v>137</v>
      </c>
      <c r="R52" s="31">
        <f t="shared" ref="R52:S56" si="0">M52+M58+M64+M71</f>
        <v>56</v>
      </c>
      <c r="S52" s="31">
        <f t="shared" si="0"/>
        <v>12</v>
      </c>
      <c r="T52" s="31">
        <f>SUM(R52:S52)</f>
        <v>68</v>
      </c>
    </row>
    <row r="53" spans="1:24" ht="29.25" customHeight="1" x14ac:dyDescent="0.25">
      <c r="I53" s="32" t="s">
        <v>138</v>
      </c>
      <c r="J53" s="33"/>
      <c r="K53" s="34">
        <f>2*(COUNTIF($C$4:$J$15,"UYÊN")+COUNTIF($Q$4:$X$15,"UYÊN")-COUNTIF(G15:J15,"UYÊN"))</f>
        <v>0</v>
      </c>
      <c r="L53" s="34">
        <f>2*(COUNTIF($M$4:$N$15,"UYÊN")+COUNTIF(K4:L15,"UYÊN"))</f>
        <v>0</v>
      </c>
      <c r="M53" s="34">
        <f>2*(COUNTIF($C$4:$J$15,"UYÊN")+COUNTIF($Q$4:$X$15,"UYÊN")-COUNTIF(I15:L15,"UYÊN"))</f>
        <v>0</v>
      </c>
      <c r="N53" s="34">
        <f>2*(COUNTIF($M$4:$N$15,"UYÊN")+COUNTIF(K4:L15,"UYÊN"))</f>
        <v>0</v>
      </c>
      <c r="O53" s="233">
        <f>SUM(M53:N53)</f>
        <v>0</v>
      </c>
      <c r="P53" s="233"/>
      <c r="Q53" s="56" t="s">
        <v>138</v>
      </c>
      <c r="R53" s="34">
        <f t="shared" si="0"/>
        <v>0</v>
      </c>
      <c r="S53" s="34">
        <f t="shared" si="0"/>
        <v>0</v>
      </c>
      <c r="T53" s="34">
        <f>SUM(R53:S53)</f>
        <v>0</v>
      </c>
    </row>
    <row r="54" spans="1:24" ht="29.25" customHeight="1" x14ac:dyDescent="0.25">
      <c r="I54" s="45" t="s">
        <v>139</v>
      </c>
      <c r="J54" s="46"/>
      <c r="K54" s="23">
        <f>2*(COUNTIF($C$4:$J$15,"NHU")+COUNTIF($Q$4:$X$15,"NHU")-COUNTIF(G15:J15,"NHU"))</f>
        <v>10</v>
      </c>
      <c r="L54" s="23">
        <f>2*(COUNTIF($M$4:$N$15,"NHU")+COUNTIF(K4:L15,"NHU"))</f>
        <v>0</v>
      </c>
      <c r="M54" s="23">
        <f>2*(COUNTIF($C$4:$J$15,"NHU")+COUNTIF($Q$4:$X$15,"NHU")-COUNTIF(I15:L15,"NHU"))</f>
        <v>10</v>
      </c>
      <c r="N54" s="23">
        <f>2*(COUNTIF($M$4:$N$15,"NHU")+COUNTIF(K4:L15,"NHU"))</f>
        <v>0</v>
      </c>
      <c r="O54" s="234">
        <f>SUM(M54:N54)</f>
        <v>10</v>
      </c>
      <c r="P54" s="234"/>
      <c r="Q54" s="57" t="s">
        <v>139</v>
      </c>
      <c r="R54" s="23">
        <f t="shared" si="0"/>
        <v>36</v>
      </c>
      <c r="S54" s="23">
        <f t="shared" si="0"/>
        <v>6</v>
      </c>
      <c r="T54" s="23">
        <f>SUM(R54:S54)</f>
        <v>42</v>
      </c>
    </row>
    <row r="55" spans="1:24" ht="29.25" customHeight="1" x14ac:dyDescent="0.25">
      <c r="G55" t="s">
        <v>94</v>
      </c>
      <c r="I55" s="35" t="s">
        <v>140</v>
      </c>
      <c r="J55" s="36"/>
      <c r="K55" s="18">
        <f>2*(COUNTIF($C$4:$J$15,"NGUYÊN")+COUNTIF($Q$4:$X$15,"NGUYÊN")-COUNTIF(G15:J15,"NGUYÊN"))</f>
        <v>14</v>
      </c>
      <c r="L55" s="18">
        <f>2*(COUNTIF($M$4:$N$15,"NGUYÊN")+COUNTIF(K3:L14,"NGUYÊN"))</f>
        <v>2</v>
      </c>
      <c r="M55" s="18">
        <f>2*(COUNTIF($C$4:$J$15,"NGUYÊN")+COUNTIF($Q$4:$X$15,"NGUYÊN")-COUNTIF(I15:L15,"NGUYÊN"))</f>
        <v>14</v>
      </c>
      <c r="N55" s="18">
        <f>2*(COUNTIF($M$4:$N$15,"NGUYÊN")+COUNTIF(K3:L14,"NGUYÊN"))</f>
        <v>2</v>
      </c>
      <c r="O55" s="235">
        <f>SUM(M55:N55)</f>
        <v>16</v>
      </c>
      <c r="P55" s="235"/>
      <c r="Q55" s="58" t="s">
        <v>140</v>
      </c>
      <c r="R55" s="18">
        <f t="shared" si="0"/>
        <v>68</v>
      </c>
      <c r="S55" s="18">
        <f t="shared" si="0"/>
        <v>10</v>
      </c>
      <c r="T55" s="18">
        <f>SUM(R55:S55)</f>
        <v>78</v>
      </c>
    </row>
    <row r="56" spans="1:24" ht="29.25" customHeight="1" x14ac:dyDescent="0.25">
      <c r="I56" s="47" t="s">
        <v>141</v>
      </c>
      <c r="J56" s="48"/>
      <c r="K56" s="49">
        <f>2*(COUNTIF($C$4:$J$15,"DÂN")+COUNTIF($Q$4:$X$15,"DÂN")-COUNTIF(G16:J16,"DÂN"))</f>
        <v>20</v>
      </c>
      <c r="L56" s="49">
        <f>2*(COUNTIF($M$4:$N$15,"DÂN")+COUNTIF(K4:L15,"DÂN"))</f>
        <v>2</v>
      </c>
      <c r="M56" s="49">
        <f>2*(COUNTIF($C$4:$J$15,"DÂN")+COUNTIF($Q$4:$X$15,"DÂN")-COUNTIF(I16:L16,"DÂN"))</f>
        <v>20</v>
      </c>
      <c r="N56" s="49">
        <f>2*(COUNTIF($M$4:$N$15,"DÂN")+COUNTIF(K4:L15,"DÂN"))</f>
        <v>2</v>
      </c>
      <c r="O56" s="230">
        <f>SUM(M56:N56)</f>
        <v>22</v>
      </c>
      <c r="P56" s="230"/>
      <c r="Q56" s="49" t="s">
        <v>141</v>
      </c>
      <c r="R56" s="49">
        <f t="shared" si="0"/>
        <v>66</v>
      </c>
      <c r="S56" s="49">
        <f t="shared" si="0"/>
        <v>6</v>
      </c>
      <c r="T56" s="49">
        <f>SUM(R56:S56)</f>
        <v>72</v>
      </c>
    </row>
    <row r="57" spans="1:24" ht="29.25" customHeight="1" x14ac:dyDescent="0.25">
      <c r="I57" s="27" t="s">
        <v>142</v>
      </c>
      <c r="J57" s="38"/>
      <c r="K57" s="28" t="s">
        <v>3</v>
      </c>
      <c r="L57" s="28" t="s">
        <v>134</v>
      </c>
      <c r="M57" s="28" t="s">
        <v>3</v>
      </c>
      <c r="N57" s="28" t="s">
        <v>134</v>
      </c>
      <c r="O57" s="231" t="s">
        <v>135</v>
      </c>
      <c r="P57" s="231"/>
      <c r="T57" s="111"/>
      <c r="U57" t="s">
        <v>143</v>
      </c>
    </row>
    <row r="58" spans="1:24" ht="29.25" customHeight="1" x14ac:dyDescent="0.25">
      <c r="I58" s="29" t="s">
        <v>137</v>
      </c>
      <c r="J58" s="30"/>
      <c r="K58" s="31">
        <f>2*(COUNTIF($C$17:$J$27,"TRANG")+COUNTIF($Q$17:$X$27,"TRANG")-COUNTIF(G27:J27,"TRANG"))</f>
        <v>14</v>
      </c>
      <c r="L58" s="31">
        <f>2*(COUNTIF($M$17:$N$27,"TRANG")+COUNTIF(K17:L27,"TRANG"))</f>
        <v>4</v>
      </c>
      <c r="M58" s="31">
        <f>2*(COUNTIF($C$17:$J$27,"TRANG")+COUNTIF($Q$17:$X$27,"TRANG")-COUNTIF(I27:L27,"TRANG"))</f>
        <v>14</v>
      </c>
      <c r="N58" s="31">
        <f>2*(COUNTIF($M$17:$N$27,"TRANG")+COUNTIF(K17:L27,"TRANG"))</f>
        <v>4</v>
      </c>
      <c r="O58" s="232">
        <f>SUM(M58:N58)</f>
        <v>18</v>
      </c>
      <c r="P58" s="232"/>
      <c r="T58" s="111"/>
    </row>
    <row r="59" spans="1:24" ht="29.25" customHeight="1" x14ac:dyDescent="0.25">
      <c r="I59" s="32" t="s">
        <v>138</v>
      </c>
      <c r="J59" s="33"/>
      <c r="K59" s="56">
        <f>2*(COUNTIF($C$17:$J$27,"UYÊN")+COUNTIF($Q$17:$X$27,"UYÊN")-COUNTIF(G28:J28,"UYÊN"))</f>
        <v>0</v>
      </c>
      <c r="L59" s="34">
        <f>2*(COUNTIF($M$17:$N$27,"UYÊN")+COUNTIF(K17:L27,"UYÊN"))</f>
        <v>0</v>
      </c>
      <c r="M59" s="56">
        <f>2*(COUNTIF($C$17:$J$27,"UYÊN")+COUNTIF($Q$17:$X$27,"UYÊN")-COUNTIF(I28:L28,"UYÊN"))</f>
        <v>0</v>
      </c>
      <c r="N59" s="34">
        <f>2*(COUNTIF($M$17:$N$27,"UYÊN")+COUNTIF(K17:L27,"UYÊN"))</f>
        <v>0</v>
      </c>
      <c r="O59" s="233">
        <f>SUM(M59:N59)</f>
        <v>0</v>
      </c>
      <c r="P59" s="233"/>
      <c r="T59" s="111"/>
    </row>
    <row r="60" spans="1:24" ht="29.25" customHeight="1" x14ac:dyDescent="0.4">
      <c r="H60" s="39"/>
      <c r="I60" s="45" t="s">
        <v>139</v>
      </c>
      <c r="J60" s="46"/>
      <c r="K60" s="57">
        <f>2*(COUNTIF($C$17:$J$27,"NHU")+COUNTIF($Q$17:$X$27,"NHU")-COUNTIF(G28:J30,"NHU"))</f>
        <v>8</v>
      </c>
      <c r="L60" s="23">
        <f>2*(COUNTIF($M$17:$N$27,"TUẤN")+COUNTIF(K17:L27,"TUẤN"))</f>
        <v>0</v>
      </c>
      <c r="M60" s="57">
        <f>2*(COUNTIF($C$17:$J$27,"NHU")+COUNTIF($Q$17:$X$27,"NHU")-COUNTIF(I28:L30,"NHU"))</f>
        <v>8</v>
      </c>
      <c r="N60" s="23">
        <f>2*(COUNTIF($M$17:$N$27,"NHU")+COUNTIF(K17:L27,"NHU"))</f>
        <v>4</v>
      </c>
      <c r="O60" s="234">
        <f>SUM(M60:N60)</f>
        <v>12</v>
      </c>
      <c r="P60" s="234"/>
      <c r="T60" s="111"/>
    </row>
    <row r="61" spans="1:24" ht="29.25" customHeight="1" x14ac:dyDescent="0.4">
      <c r="H61" s="39"/>
      <c r="I61" s="35" t="s">
        <v>140</v>
      </c>
      <c r="J61" s="36"/>
      <c r="K61" s="58">
        <f>2*(COUNTIF($C$17:$J$27,"NGUYÊN")+COUNTIF($Q$17:$X$27,"NGUYÊN")-COUNTIF(G30:J31,"NGUYÊN"))</f>
        <v>16</v>
      </c>
      <c r="L61" s="18">
        <f>2*(COUNTIF($M$17:$N$27,"NGUYÊN")+COUNTIF(K16:L26,"NGUYÊN"))</f>
        <v>4</v>
      </c>
      <c r="M61" s="58">
        <f>2*(COUNTIF($C$17:$J$27,"NGUYÊN")+COUNTIF($Q$17:$X$27,"NGUYÊN")-COUNTIF(I30:L31,"NGUYÊN"))</f>
        <v>18</v>
      </c>
      <c r="N61" s="18">
        <f>2*(COUNTIF($M$17:$N$27,"NGUYÊN")+COUNTIF(K16:L26,"NGUYÊN"))</f>
        <v>4</v>
      </c>
      <c r="O61" s="235">
        <f>SUM(M61:N61)</f>
        <v>22</v>
      </c>
      <c r="P61" s="235"/>
      <c r="T61" s="111"/>
    </row>
    <row r="62" spans="1:24" ht="29.25" customHeight="1" x14ac:dyDescent="0.4">
      <c r="H62" s="39"/>
      <c r="I62" s="47" t="s">
        <v>141</v>
      </c>
      <c r="J62" s="48"/>
      <c r="K62" s="84">
        <f>2*(COUNTIF($C$17:$J$27,"DÂN")+COUNTIF($Q$17:$X$27,"DÂN")-COUNTIF(G31:J32,"DÂN"))</f>
        <v>10</v>
      </c>
      <c r="L62" s="49">
        <f>2*(COUNTIF($M$17:$N$27,"DÂN")+COUNTIF(K17:L27,"DÂN"))</f>
        <v>2</v>
      </c>
      <c r="M62" s="84">
        <f>2*(COUNTIF($C$17:$J$27,"DÂN")+COUNTIF($Q$17:$X$27,"DÂN")-COUNTIF(I31:L32,"DÂN"))</f>
        <v>10</v>
      </c>
      <c r="N62" s="49">
        <f>2*(COUNTIF($M$17:$N$27,"DÂN")+COUNTIF(K17:L27,"DÂN"))</f>
        <v>2</v>
      </c>
      <c r="O62" s="230">
        <f>SUM(M62:N62)</f>
        <v>12</v>
      </c>
      <c r="P62" s="230"/>
      <c r="T62" s="111"/>
    </row>
    <row r="63" spans="1:24" ht="29.25" customHeight="1" x14ac:dyDescent="0.25">
      <c r="I63" s="27" t="s">
        <v>144</v>
      </c>
      <c r="J63" s="38"/>
      <c r="K63" s="28" t="s">
        <v>3</v>
      </c>
      <c r="L63" s="28" t="s">
        <v>134</v>
      </c>
      <c r="M63" s="28" t="s">
        <v>3</v>
      </c>
      <c r="N63" s="28" t="s">
        <v>134</v>
      </c>
      <c r="O63" s="231" t="s">
        <v>135</v>
      </c>
      <c r="P63" s="231"/>
      <c r="T63" s="111"/>
    </row>
    <row r="64" spans="1:24" ht="29.25" customHeight="1" x14ac:dyDescent="0.25">
      <c r="G64" s="236"/>
      <c r="I64" s="29" t="s">
        <v>137</v>
      </c>
      <c r="J64" s="30"/>
      <c r="K64" s="31">
        <f>2*(COUNTIF($C$29:$J$39,"TRANG")+COUNTIF($Q$29:$X$39,"TRANG")-COUNTIF($G$39:$J$39,"TRANG"))</f>
        <v>14</v>
      </c>
      <c r="L64" s="31">
        <f>2*(COUNTIF($M$29:$N$39,"TRANG")+COUNTIF(K30:L39,"TRANG"))</f>
        <v>2</v>
      </c>
      <c r="M64" s="31">
        <f>2*(COUNTIF($C$29:$J$39,"TRANG")+COUNTIF($Q$29:$X$39,"TRANG")-COUNTIF($G$39:$J$39,"TRANG"))</f>
        <v>14</v>
      </c>
      <c r="N64" s="31">
        <f>2*(COUNTIF($M$29:$N$39,"TRANG")+COUNTIF(K30:L39,"TRANG"))</f>
        <v>2</v>
      </c>
      <c r="O64" s="232">
        <f>SUM(M64:N64)</f>
        <v>16</v>
      </c>
      <c r="P64" s="232"/>
      <c r="T64" s="111"/>
    </row>
    <row r="65" spans="1:20" ht="29.25" customHeight="1" x14ac:dyDescent="0.25">
      <c r="G65" s="236"/>
      <c r="I65" s="32" t="s">
        <v>138</v>
      </c>
      <c r="J65" s="33"/>
      <c r="K65" s="34">
        <f>2*(COUNTIF($C$29:$J$39,"UYÊN")+COUNTIF($Q$29:$X$39,"UYÊN")-COUNTIF($G$39:$J$39,"UYÊN"))</f>
        <v>0</v>
      </c>
      <c r="L65" s="34">
        <f>2*(COUNTIF($M$29:$N$39,"UYÊN")+COUNTIF(K30:L39,"UYÊN"))</f>
        <v>0</v>
      </c>
      <c r="M65" s="34">
        <f>2*(COUNTIF($C$29:$J$39,"UYÊN")+COUNTIF($Q$29:$X$39,"UYÊN")-COUNTIF($G$39:$J$39,"UYÊN"))</f>
        <v>0</v>
      </c>
      <c r="N65" s="34">
        <f>2*(COUNTIF($M$29:$N$39,"UYÊN")+COUNTIF(K30:L39,"UYÊN"))</f>
        <v>0</v>
      </c>
      <c r="O65" s="233">
        <f>SUM(M65:N65)</f>
        <v>0</v>
      </c>
      <c r="P65" s="233"/>
      <c r="T65" s="111"/>
    </row>
    <row r="66" spans="1:20" ht="29.25" customHeight="1" x14ac:dyDescent="0.25">
      <c r="G66" s="236"/>
      <c r="I66" s="45" t="s">
        <v>139</v>
      </c>
      <c r="J66" s="46"/>
      <c r="K66" s="23">
        <f>2*(COUNTIF($C$29:$J$39,"NHU")+COUNTIF($Q$29:$X$39,"NHU")-COUNTIF($G$39:$J$39,"NHU"))</f>
        <v>10</v>
      </c>
      <c r="L66" s="23">
        <f>2*(COUNTIF($M$29:$N$39,"TUẤN")+COUNTIF(K30:L39,"TUẤN"))</f>
        <v>0</v>
      </c>
      <c r="M66" s="23">
        <f>2*(COUNTIF($C$29:$J$39,"NHU")+COUNTIF($Q$29:$X$39,"NHU")-COUNTIF($G$39:$J$39,"NHU"))</f>
        <v>10</v>
      </c>
      <c r="N66" s="23">
        <f>2*(COUNTIF($M$29:$N$39,"NHU")+COUNTIF(K30:L39,"NHU"))</f>
        <v>0</v>
      </c>
      <c r="O66" s="234">
        <f>SUM(M66:N66)</f>
        <v>10</v>
      </c>
      <c r="P66" s="234"/>
      <c r="T66" s="111"/>
    </row>
    <row r="67" spans="1:20" ht="29.25" customHeight="1" x14ac:dyDescent="0.25">
      <c r="G67" s="236"/>
      <c r="I67" s="35" t="s">
        <v>140</v>
      </c>
      <c r="J67" s="36"/>
      <c r="K67" s="18">
        <f>2*(COUNTIF($C$29:$J$39,"NGUYÊN")+COUNTIF($Q$29:$X$39,"NGUYÊN")-COUNTIF($G$39:$J$39,"NGUYÊN"))</f>
        <v>20</v>
      </c>
      <c r="L67" s="18">
        <f>2*(COUNTIF($M$29:$N$39,"NGUYÊN")+COUNTIF(K28:L38,"NGUYÊN"))</f>
        <v>2</v>
      </c>
      <c r="M67" s="18">
        <f>2*(COUNTIF($C$29:$J$39,"NGUYÊN")+COUNTIF($Q$29:$X$39,"NGUYÊN")-COUNTIF($G$39:$J$39,"NGUYÊN"))</f>
        <v>20</v>
      </c>
      <c r="N67" s="18">
        <f>2*(COUNTIF($M$29:$N$39,"NGUYÊN")+COUNTIF(K28:L38,"NGUYÊN"))</f>
        <v>2</v>
      </c>
      <c r="O67" s="235">
        <f>SUM(M67:N67)</f>
        <v>22</v>
      </c>
      <c r="P67" s="235"/>
      <c r="T67" s="111"/>
    </row>
    <row r="68" spans="1:20" ht="29.25" customHeight="1" x14ac:dyDescent="0.25">
      <c r="G68" s="236"/>
      <c r="I68" s="47" t="s">
        <v>141</v>
      </c>
      <c r="J68" s="48"/>
      <c r="K68" s="49">
        <f>2*(COUNTIF($C$29:$J$39,"DÂN")+COUNTIF($Q$29:$X$39,"DÂN")-COUNTIF($G$39:$J$39,"DÂN"))</f>
        <v>20</v>
      </c>
      <c r="L68" s="49">
        <f>2*(COUNTIF($M$29:$N$39,"DÂN")+COUNTIF(K30:L39,"DÂN"))</f>
        <v>2</v>
      </c>
      <c r="M68" s="49">
        <f>2*(COUNTIF($C$29:$J$39,"DÂN")+COUNTIF($Q$29:$X$39,"DÂN")-COUNTIF($G$39:$J$39,"DÂN"))</f>
        <v>20</v>
      </c>
      <c r="N68" s="49">
        <f>2*(COUNTIF($M$29:$N$39,"DÂN")+COUNTIF(K30:L39,"DÂN"))</f>
        <v>2</v>
      </c>
      <c r="O68" s="230">
        <f>SUM(M68:N68)</f>
        <v>22</v>
      </c>
      <c r="P68" s="230"/>
      <c r="T68" s="111"/>
    </row>
    <row r="69" spans="1:20" ht="29.25" customHeight="1" x14ac:dyDescent="0.25">
      <c r="G69" s="99"/>
      <c r="I69" s="27" t="s">
        <v>133</v>
      </c>
      <c r="J69" s="27"/>
      <c r="K69" s="28" t="s">
        <v>3</v>
      </c>
      <c r="L69" s="28" t="s">
        <v>134</v>
      </c>
      <c r="M69" s="28" t="s">
        <v>3</v>
      </c>
      <c r="N69" s="28" t="s">
        <v>134</v>
      </c>
      <c r="O69" s="231" t="s">
        <v>135</v>
      </c>
      <c r="P69" s="231"/>
      <c r="Q69" s="28" t="s">
        <v>136</v>
      </c>
      <c r="R69" s="28" t="s">
        <v>3</v>
      </c>
      <c r="S69" s="28" t="s">
        <v>134</v>
      </c>
      <c r="T69" s="28" t="s">
        <v>135</v>
      </c>
    </row>
    <row r="70" spans="1:20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1" t="s">
        <v>135</v>
      </c>
      <c r="P70" s="231"/>
      <c r="T70" s="111"/>
    </row>
    <row r="71" spans="1:20" ht="29.25" customHeight="1" x14ac:dyDescent="0.25">
      <c r="I71" s="29" t="s">
        <v>137</v>
      </c>
      <c r="J71" s="30"/>
      <c r="K71" s="31">
        <f>2*(COUNTIF($C$41:$J$51,"TRANG")+COUNTIF($Q$41:$X$51,"TRANG")-COUNTIF($G$51:$J$51,"TRANG"))</f>
        <v>12</v>
      </c>
      <c r="L71" s="31">
        <f>2*(COUNTIF($M$41:$N$51,"TRANG")+COUNTIF(K41:L51,"TRANG"))</f>
        <v>4</v>
      </c>
      <c r="M71" s="31">
        <f>2*(COUNTIF($C$41:$J$51,"TRANG")+COUNTIF($Q$41:$X$51,"TRANG")-COUNTIF($G$51:$J$51,"TRANG"))</f>
        <v>12</v>
      </c>
      <c r="N71" s="31">
        <f>2*(COUNTIF($M$41:$N$51,"TRANG")+COUNTIF(K41:L51,"TRANG"))</f>
        <v>4</v>
      </c>
      <c r="O71" s="232">
        <f>SUM(M71:N71)</f>
        <v>16</v>
      </c>
      <c r="P71" s="232"/>
      <c r="T71" s="111"/>
    </row>
    <row r="72" spans="1:20" ht="29.25" customHeight="1" x14ac:dyDescent="0.25">
      <c r="I72" s="32" t="s">
        <v>138</v>
      </c>
      <c r="J72" s="33"/>
      <c r="K72" s="34">
        <f>2*(COUNTIF($C$41:$J$51,"UYÊN")+COUNTIF($Q$41:$X$51,"UYÊN")-COUNTIF($G$51:$J$51,"UYÊN"))</f>
        <v>0</v>
      </c>
      <c r="L72" s="34">
        <f>2*(COUNTIF($M$41:$N$51,"UYÊN")+COUNTIF(K41:L51,"UYÊN"))</f>
        <v>0</v>
      </c>
      <c r="M72" s="34">
        <f>2*(COUNTIF($C$41:$J$51,"UYÊN")+COUNTIF($Q$41:$X$51,"UYÊN")-COUNTIF($G$51:$J$51,"UYÊN"))</f>
        <v>0</v>
      </c>
      <c r="N72" s="34">
        <f>2*(COUNTIF($M$41:$N$51,"UYÊN")+COUNTIF(K41:L51,"UYÊN"))</f>
        <v>0</v>
      </c>
      <c r="O72" s="233">
        <f>SUM(M72:N72)</f>
        <v>0</v>
      </c>
      <c r="P72" s="233"/>
      <c r="T72" s="111"/>
    </row>
    <row r="73" spans="1:20" ht="29.25" customHeight="1" x14ac:dyDescent="0.4">
      <c r="H73" s="39"/>
      <c r="I73" s="45" t="s">
        <v>139</v>
      </c>
      <c r="J73" s="46"/>
      <c r="K73" s="23">
        <f>2*(COUNTIF($C$41:$J$51,"NHU")+COUNTIF($Q$41:$X$51,"NHU")-COUNTIF($G$51:$J$51,"NHU"))</f>
        <v>8</v>
      </c>
      <c r="L73" s="23">
        <f>2*(COUNTIF($M$41:$N$51,"TUẤN")+COUNTIF(K41:L51,"TUẤN"))</f>
        <v>0</v>
      </c>
      <c r="M73" s="23">
        <f>2*(COUNTIF($C$41:$J$51,"NHU")+COUNTIF($Q$41:$X$51,"NHU")-COUNTIF($G$51:$J$51,"NHU"))</f>
        <v>8</v>
      </c>
      <c r="N73" s="23">
        <f>2*(COUNTIF($M$41:$N$51,"NHU")+COUNTIF(K41:L51,"NHU"))</f>
        <v>2</v>
      </c>
      <c r="O73" s="234">
        <f>SUM(M73:N73)</f>
        <v>10</v>
      </c>
      <c r="P73" s="234"/>
      <c r="T73" s="111"/>
    </row>
    <row r="74" spans="1:20" ht="29.25" customHeight="1" x14ac:dyDescent="0.4">
      <c r="H74" s="39"/>
      <c r="I74" s="35" t="s">
        <v>140</v>
      </c>
      <c r="J74" s="36"/>
      <c r="K74" s="18">
        <f>2*(COUNTIF($C$41:$J$51,"NGUYÊN")+COUNTIF($Q$41:$X$51,"NGUYÊN")-COUNTIF($G$51:$J$51,"NGUYÊN"))</f>
        <v>16</v>
      </c>
      <c r="L74" s="18">
        <f>2*(COUNTIF($M$41:$N$51,"NGUYÊN")+COUNTIF(K40:L50,"NGUYÊN"))</f>
        <v>2</v>
      </c>
      <c r="M74" s="18">
        <f>2*(COUNTIF($C$41:$J$51,"NGUYÊN")+COUNTIF($Q$41:$X$51,"NGUYÊN")-COUNTIF($G$51:$J$51,"NGUYÊN"))</f>
        <v>16</v>
      </c>
      <c r="N74" s="18">
        <f>2*(COUNTIF($M$41:$N$51,"NGUYÊN")+COUNTIF(K40:L50,"NGUYÊN"))</f>
        <v>2</v>
      </c>
      <c r="O74" s="235">
        <f>SUM(M74:N74)</f>
        <v>18</v>
      </c>
      <c r="P74" s="235"/>
      <c r="T74" s="111"/>
    </row>
    <row r="75" spans="1:20" ht="26.25" x14ac:dyDescent="0.4">
      <c r="H75" s="39"/>
      <c r="I75" s="47" t="s">
        <v>141</v>
      </c>
      <c r="J75" s="48"/>
      <c r="K75" s="49">
        <f>2*(COUNTIF($C$41:$J$51,"DÂN")+COUNTIF($Q$41:$X$51,"DÂN")-COUNTIF($G$51:$J$51,"DÂN"))</f>
        <v>16</v>
      </c>
      <c r="L75" s="49">
        <f>2*(COUNTIF($M$41:$N$51,"DÂN")+COUNTIF(K41:L51,"DÂN"))</f>
        <v>0</v>
      </c>
      <c r="M75" s="49">
        <f>2*(COUNTIF($C$41:$J$51,"DÂN")+COUNTIF($Q$41:$X$51,"DÂN")-COUNTIF($G$51:$J$51,"DÂN"))</f>
        <v>16</v>
      </c>
      <c r="N75" s="49">
        <f>2*(COUNTIF($M$41:$N$51,"DÂN")+COUNTIF(K41:L51,"DÂN"))</f>
        <v>0</v>
      </c>
      <c r="O75" s="230">
        <f>SUM(M75:N75)</f>
        <v>16</v>
      </c>
      <c r="P75" s="230"/>
      <c r="Q75" s="112"/>
      <c r="R75" s="112"/>
      <c r="S75" s="112"/>
      <c r="T75" s="113"/>
    </row>
    <row r="76" spans="1:20" ht="26.25" x14ac:dyDescent="0.4">
      <c r="A76" s="99"/>
      <c r="H76" s="39"/>
      <c r="I76" s="39"/>
      <c r="J76" s="13"/>
      <c r="K76" s="13"/>
      <c r="L76" s="13"/>
      <c r="M76" s="109"/>
      <c r="N76" s="13"/>
      <c r="S76" s="99"/>
    </row>
  </sheetData>
  <mergeCells count="116">
    <mergeCell ref="A6:A7"/>
    <mergeCell ref="B6:B7"/>
    <mergeCell ref="O6:O7"/>
    <mergeCell ref="P6:P7"/>
    <mergeCell ref="A8:A10"/>
    <mergeCell ref="B8:B10"/>
    <mergeCell ref="O8:O10"/>
    <mergeCell ref="P8:P10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1:A12"/>
    <mergeCell ref="B11:B12"/>
    <mergeCell ref="O11:O12"/>
    <mergeCell ref="P11:P12"/>
    <mergeCell ref="A13:A14"/>
    <mergeCell ref="B13:B14"/>
    <mergeCell ref="O13:O14"/>
    <mergeCell ref="P13:P14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8:B28"/>
    <mergeCell ref="O28:P28"/>
    <mergeCell ref="A29:A30"/>
    <mergeCell ref="B29:B30"/>
    <mergeCell ref="O29:O30"/>
    <mergeCell ref="P29:P30"/>
    <mergeCell ref="A40:B40"/>
    <mergeCell ref="O40:P40"/>
    <mergeCell ref="A41:A42"/>
    <mergeCell ref="B41:B42"/>
    <mergeCell ref="O41:O42"/>
    <mergeCell ref="P41:P42"/>
    <mergeCell ref="A35:A36"/>
    <mergeCell ref="B35:B36"/>
    <mergeCell ref="O35:O36"/>
    <mergeCell ref="P35:P36"/>
    <mergeCell ref="A37:A38"/>
    <mergeCell ref="B37:B38"/>
    <mergeCell ref="O37:O38"/>
    <mergeCell ref="P37:P38"/>
    <mergeCell ref="A47:A48"/>
    <mergeCell ref="B47:B48"/>
    <mergeCell ref="O47:O48"/>
    <mergeCell ref="P47:P48"/>
    <mergeCell ref="A49:A50"/>
    <mergeCell ref="B49:B50"/>
    <mergeCell ref="O49:O50"/>
    <mergeCell ref="P49:P50"/>
    <mergeCell ref="A43:A44"/>
    <mergeCell ref="B43:B44"/>
    <mergeCell ref="O43:O44"/>
    <mergeCell ref="P43:P44"/>
    <mergeCell ref="A45:A46"/>
    <mergeCell ref="B45:B46"/>
    <mergeCell ref="O45:O46"/>
    <mergeCell ref="P45:P46"/>
    <mergeCell ref="O58:P58"/>
    <mergeCell ref="O59:P59"/>
    <mergeCell ref="O60:P60"/>
    <mergeCell ref="O61:P61"/>
    <mergeCell ref="O62:P62"/>
    <mergeCell ref="O63:P63"/>
    <mergeCell ref="O52:P52"/>
    <mergeCell ref="O53:P53"/>
    <mergeCell ref="O54:P54"/>
    <mergeCell ref="O55:P55"/>
    <mergeCell ref="O56:P56"/>
    <mergeCell ref="O57:P57"/>
    <mergeCell ref="O75:P75"/>
    <mergeCell ref="O69:P69"/>
    <mergeCell ref="O70:P70"/>
    <mergeCell ref="O71:P71"/>
    <mergeCell ref="O72:P72"/>
    <mergeCell ref="O73:P73"/>
    <mergeCell ref="O74:P74"/>
    <mergeCell ref="G64:G68"/>
    <mergeCell ref="O64:P64"/>
    <mergeCell ref="O65:P65"/>
    <mergeCell ref="O66:P66"/>
    <mergeCell ref="O67:P67"/>
    <mergeCell ref="O68:P68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99" t="s">
        <v>604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s="54" customFormat="1" ht="50.25" customHeight="1" x14ac:dyDescent="0.35">
      <c r="A2" s="301" t="str">
        <f>"Tuần "&amp;DAY(B4)&amp;"-"&amp;TEXT(B10,"DD/MM/YYYY")</f>
        <v>Tuần 29-05.04.2024</v>
      </c>
      <c r="B2" s="302"/>
      <c r="C2" s="302"/>
      <c r="D2" s="302"/>
      <c r="E2" s="303"/>
      <c r="F2" s="304" t="s">
        <v>605</v>
      </c>
      <c r="G2" s="305"/>
      <c r="H2" s="305"/>
      <c r="I2" s="305"/>
      <c r="J2" s="306"/>
    </row>
    <row r="3" spans="1:10" s="54" customFormat="1" ht="42" customHeight="1" x14ac:dyDescent="0.35">
      <c r="A3" s="50" t="s">
        <v>600</v>
      </c>
      <c r="B3" s="51" t="s">
        <v>3</v>
      </c>
      <c r="C3" s="52" t="s">
        <v>601</v>
      </c>
      <c r="D3" s="52" t="s">
        <v>602</v>
      </c>
      <c r="E3" s="52" t="s">
        <v>606</v>
      </c>
      <c r="F3" s="53" t="s">
        <v>600</v>
      </c>
      <c r="G3" s="51" t="s">
        <v>3</v>
      </c>
      <c r="H3" s="52" t="s">
        <v>601</v>
      </c>
      <c r="I3" s="154" t="s">
        <v>602</v>
      </c>
      <c r="J3" s="154" t="s">
        <v>606</v>
      </c>
    </row>
    <row r="4" spans="1:10" s="54" customFormat="1" ht="66.75" customHeight="1" x14ac:dyDescent="0.35">
      <c r="A4" s="76">
        <v>2</v>
      </c>
      <c r="B4" s="64" t="s">
        <v>607</v>
      </c>
      <c r="C4" s="65"/>
      <c r="D4" s="67"/>
      <c r="E4" s="68"/>
      <c r="F4" s="77">
        <v>2</v>
      </c>
      <c r="G4" s="64" t="s">
        <v>608</v>
      </c>
      <c r="I4" s="156"/>
      <c r="J4" s="153"/>
    </row>
    <row r="5" spans="1:10" s="78" customFormat="1" ht="66.75" customHeight="1" x14ac:dyDescent="0.35">
      <c r="A5" s="76">
        <v>3</v>
      </c>
      <c r="B5" s="64" t="s">
        <v>609</v>
      </c>
      <c r="C5" s="67"/>
      <c r="D5" s="67"/>
      <c r="E5" s="101"/>
      <c r="F5" s="77">
        <v>3</v>
      </c>
      <c r="G5" s="64" t="s">
        <v>610</v>
      </c>
      <c r="H5" s="65"/>
      <c r="I5" s="155"/>
      <c r="J5" s="157"/>
    </row>
    <row r="6" spans="1:10" s="78" customFormat="1" ht="66.75" customHeight="1" x14ac:dyDescent="0.35">
      <c r="A6" s="76"/>
      <c r="B6" s="64"/>
      <c r="C6" s="67"/>
      <c r="D6" s="67"/>
      <c r="E6" s="68"/>
      <c r="F6" s="314">
        <v>4</v>
      </c>
      <c r="G6" s="307" t="s">
        <v>611</v>
      </c>
      <c r="H6" s="132" t="s">
        <v>318</v>
      </c>
      <c r="I6" s="133" t="s">
        <v>612</v>
      </c>
      <c r="J6" s="134" t="s">
        <v>613</v>
      </c>
    </row>
    <row r="7" spans="1:10" s="78" customFormat="1" ht="66.75" customHeight="1" x14ac:dyDescent="0.35">
      <c r="A7" s="76">
        <v>4</v>
      </c>
      <c r="B7" s="64" t="s">
        <v>614</v>
      </c>
      <c r="C7" s="65"/>
      <c r="D7" s="67" t="s">
        <v>615</v>
      </c>
      <c r="E7" s="68" t="s">
        <v>613</v>
      </c>
      <c r="F7" s="315"/>
      <c r="G7" s="308"/>
      <c r="H7" s="132" t="s">
        <v>313</v>
      </c>
      <c r="I7" s="133" t="s">
        <v>616</v>
      </c>
      <c r="J7" s="134" t="s">
        <v>613</v>
      </c>
    </row>
    <row r="8" spans="1:10" s="78" customFormat="1" ht="60" customHeight="1" x14ac:dyDescent="0.35">
      <c r="A8" s="312">
        <v>5</v>
      </c>
      <c r="B8" s="307" t="s">
        <v>617</v>
      </c>
      <c r="C8" s="65"/>
      <c r="D8" s="67"/>
      <c r="E8" s="101"/>
      <c r="F8" s="314">
        <v>5</v>
      </c>
      <c r="G8" s="307" t="s">
        <v>618</v>
      </c>
      <c r="H8" s="65"/>
      <c r="I8" s="67"/>
      <c r="J8" s="68"/>
    </row>
    <row r="9" spans="1:10" s="78" customFormat="1" ht="60" customHeight="1" x14ac:dyDescent="0.35">
      <c r="A9" s="313"/>
      <c r="B9" s="308"/>
      <c r="C9" s="132"/>
      <c r="D9" s="133" t="s">
        <v>616</v>
      </c>
      <c r="E9" s="134" t="s">
        <v>613</v>
      </c>
      <c r="F9" s="315"/>
      <c r="G9" s="308"/>
      <c r="H9" s="65"/>
      <c r="I9" s="67"/>
      <c r="J9" s="68"/>
    </row>
    <row r="10" spans="1:10" s="78" customFormat="1" ht="56.25" customHeight="1" x14ac:dyDescent="0.35">
      <c r="A10" s="312">
        <v>6</v>
      </c>
      <c r="B10" s="307" t="s">
        <v>619</v>
      </c>
      <c r="C10" s="65"/>
      <c r="D10" s="67"/>
      <c r="E10" s="101"/>
      <c r="F10" s="314">
        <v>6</v>
      </c>
      <c r="G10" s="307" t="s">
        <v>620</v>
      </c>
      <c r="H10" s="65" t="s">
        <v>198</v>
      </c>
      <c r="I10" s="67" t="s">
        <v>616</v>
      </c>
      <c r="J10" s="101" t="s">
        <v>613</v>
      </c>
    </row>
    <row r="11" spans="1:10" s="78" customFormat="1" ht="56.25" customHeight="1" x14ac:dyDescent="0.35">
      <c r="A11" s="313"/>
      <c r="B11" s="308"/>
      <c r="C11" s="133"/>
      <c r="D11" s="133" t="s">
        <v>615</v>
      </c>
      <c r="E11" s="141" t="s">
        <v>613</v>
      </c>
      <c r="F11" s="315"/>
      <c r="G11" s="308"/>
      <c r="H11" s="65"/>
      <c r="I11" s="67"/>
      <c r="J11" s="101"/>
    </row>
    <row r="12" spans="1:10" s="54" customFormat="1" ht="49.5" customHeight="1" thickBot="1" x14ac:dyDescent="0.4">
      <c r="A12" s="283" t="s">
        <v>621</v>
      </c>
      <c r="B12" s="284"/>
      <c r="C12" s="285"/>
      <c r="D12" s="285"/>
      <c r="E12" s="286"/>
      <c r="F12" s="287" t="s">
        <v>622</v>
      </c>
      <c r="G12" s="288"/>
      <c r="H12" s="288"/>
      <c r="I12" s="288"/>
      <c r="J12" s="288"/>
    </row>
    <row r="13" spans="1:10" s="54" customFormat="1" ht="41.25" customHeight="1" thickBot="1" x14ac:dyDescent="0.4">
      <c r="A13" s="60" t="s">
        <v>600</v>
      </c>
      <c r="B13" s="61" t="s">
        <v>3</v>
      </c>
      <c r="C13" s="62" t="s">
        <v>601</v>
      </c>
      <c r="D13" s="62" t="s">
        <v>602</v>
      </c>
      <c r="E13" s="62" t="s">
        <v>515</v>
      </c>
      <c r="F13" s="63" t="s">
        <v>600</v>
      </c>
      <c r="G13" s="61" t="s">
        <v>3</v>
      </c>
      <c r="H13" s="62" t="s">
        <v>601</v>
      </c>
      <c r="I13" s="62" t="s">
        <v>602</v>
      </c>
      <c r="J13" s="62" t="s">
        <v>606</v>
      </c>
    </row>
    <row r="14" spans="1:10" s="54" customFormat="1" ht="63.75" customHeight="1" x14ac:dyDescent="0.35">
      <c r="A14" s="108">
        <v>2</v>
      </c>
      <c r="B14" s="64" t="s">
        <v>623</v>
      </c>
      <c r="C14" s="107"/>
      <c r="D14" s="107"/>
      <c r="E14" s="107"/>
      <c r="F14" s="66">
        <v>2</v>
      </c>
      <c r="G14" s="64" t="s">
        <v>624</v>
      </c>
      <c r="H14" s="149"/>
      <c r="I14" s="150"/>
      <c r="J14" s="151"/>
    </row>
    <row r="15" spans="1:10" s="54" customFormat="1" ht="63.75" customHeight="1" x14ac:dyDescent="0.35">
      <c r="A15" s="83">
        <v>3</v>
      </c>
      <c r="B15" s="64" t="s">
        <v>625</v>
      </c>
      <c r="C15" s="65"/>
      <c r="D15" s="67"/>
      <c r="E15" s="101"/>
      <c r="F15" s="66">
        <v>3</v>
      </c>
      <c r="G15" s="64" t="s">
        <v>626</v>
      </c>
      <c r="H15" s="65"/>
      <c r="I15" s="67"/>
      <c r="J15" s="68"/>
    </row>
    <row r="16" spans="1:10" s="54" customFormat="1" ht="63.75" customHeight="1" x14ac:dyDescent="0.35">
      <c r="A16" s="295">
        <v>4</v>
      </c>
      <c r="B16" s="297" t="s">
        <v>627</v>
      </c>
      <c r="C16" s="186" t="s">
        <v>177</v>
      </c>
      <c r="D16" s="175" t="s">
        <v>628</v>
      </c>
      <c r="E16" s="159" t="s">
        <v>613</v>
      </c>
      <c r="F16" s="291"/>
      <c r="G16" s="293"/>
      <c r="H16" s="216" t="s">
        <v>318</v>
      </c>
      <c r="I16" s="175" t="s">
        <v>612</v>
      </c>
      <c r="J16" s="101" t="s">
        <v>613</v>
      </c>
    </row>
    <row r="17" spans="1:10" s="54" customFormat="1" ht="63.75" customHeight="1" x14ac:dyDescent="0.35">
      <c r="A17" s="296"/>
      <c r="B17" s="298"/>
      <c r="C17" s="176" t="s">
        <v>629</v>
      </c>
      <c r="D17" s="155" t="s">
        <v>616</v>
      </c>
      <c r="E17" s="185" t="s">
        <v>613</v>
      </c>
      <c r="F17" s="292"/>
      <c r="G17" s="294"/>
      <c r="H17" s="176" t="s">
        <v>313</v>
      </c>
      <c r="I17" s="67" t="s">
        <v>616</v>
      </c>
      <c r="J17" s="101" t="s">
        <v>613</v>
      </c>
    </row>
    <row r="18" spans="1:10" s="54" customFormat="1" ht="63.75" customHeight="1" x14ac:dyDescent="0.35">
      <c r="A18" s="168">
        <v>5</v>
      </c>
      <c r="B18" s="177" t="s">
        <v>630</v>
      </c>
      <c r="C18" s="156"/>
      <c r="D18" s="156"/>
      <c r="E18" s="153"/>
      <c r="F18" s="178">
        <v>5</v>
      </c>
      <c r="G18" s="160" t="s">
        <v>631</v>
      </c>
      <c r="H18" s="158"/>
      <c r="I18" s="67"/>
      <c r="J18" s="68"/>
    </row>
    <row r="19" spans="1:10" s="54" customFormat="1" ht="63.75" customHeight="1" x14ac:dyDescent="0.35">
      <c r="A19" s="289">
        <v>6</v>
      </c>
      <c r="B19" s="307" t="s">
        <v>632</v>
      </c>
      <c r="C19" s="67" t="s">
        <v>633</v>
      </c>
      <c r="D19" s="67" t="s">
        <v>615</v>
      </c>
      <c r="E19" s="68" t="s">
        <v>613</v>
      </c>
      <c r="F19" s="309">
        <v>6</v>
      </c>
      <c r="G19" s="311" t="s">
        <v>634</v>
      </c>
      <c r="H19" s="65" t="s">
        <v>635</v>
      </c>
      <c r="I19" s="67" t="s">
        <v>616</v>
      </c>
      <c r="J19" s="101" t="s">
        <v>613</v>
      </c>
    </row>
    <row r="20" spans="1:10" s="54" customFormat="1" ht="75" customHeight="1" x14ac:dyDescent="0.35">
      <c r="A20" s="290"/>
      <c r="B20" s="308"/>
      <c r="C20" s="169" t="s">
        <v>302</v>
      </c>
      <c r="D20" s="170" t="s">
        <v>636</v>
      </c>
      <c r="E20" s="174" t="s">
        <v>613</v>
      </c>
      <c r="F20" s="310"/>
      <c r="G20" s="308"/>
      <c r="H20" s="65"/>
      <c r="I20" s="67"/>
      <c r="J20" s="101"/>
    </row>
    <row r="21" spans="1:10" ht="123.75" customHeight="1" x14ac:dyDescent="0.5">
      <c r="A21" s="79"/>
      <c r="B21" s="280" t="s">
        <v>637</v>
      </c>
      <c r="C21" s="281"/>
      <c r="D21" s="281"/>
      <c r="E21" s="281"/>
      <c r="F21" s="281"/>
      <c r="G21" s="281"/>
      <c r="H21" s="281"/>
      <c r="I21" s="281"/>
      <c r="J21" s="282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T.12&amp;01.2024</vt:lpstr>
      <vt:lpstr>T.01&amp;02.2024</vt:lpstr>
      <vt:lpstr>T.03.2024</vt:lpstr>
      <vt:lpstr>T.04.2024</vt:lpstr>
      <vt:lpstr>T.05.2024</vt:lpstr>
      <vt:lpstr>T.06.2024</vt:lpstr>
      <vt:lpstr>T.07.2024</vt:lpstr>
      <vt:lpstr>T.11.2024</vt:lpstr>
      <vt:lpstr>LỊCH TTLK 04.2024</vt:lpstr>
      <vt:lpstr>Sheet1</vt:lpstr>
      <vt:lpstr>GIỜ LÀM GV</vt:lpstr>
      <vt:lpstr>'T.01&amp;02.2024'!Print_Area</vt:lpstr>
      <vt:lpstr>T.03.2024!Print_Area</vt:lpstr>
      <vt:lpstr>'T.12&amp;01.2024'!Print_Area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2024-10-21T01:37:15Z</dcterms:modified>
  <cp:category/>
  <cp:contentStatus/>
</cp:coreProperties>
</file>